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a.khelashvili\AppData\Local\Microsoft\Windows\INetCache\Content.Outlook\RW6VD6P9\"/>
    </mc:Choice>
  </mc:AlternateContent>
  <bookViews>
    <workbookView xWindow="0" yWindow="0" windowWidth="23040" windowHeight="9195" tabRatio="929" activeTab="2"/>
  </bookViews>
  <sheets>
    <sheet name="BS" sheetId="40" r:id="rId1"/>
    <sheet name="IS" sheetId="41" r:id="rId2"/>
    <sheet name="Insurance-Reinsurance" sheetId="21" r:id="rId3"/>
  </sheets>
  <externalReferences>
    <externalReference r:id="rId4"/>
  </externalReferences>
  <definedNames>
    <definedName name="_xlnm._FilterDatabase" localSheetId="2" hidden="1">'Insurance-Reinsurance'!$B$11:$G$26</definedName>
    <definedName name="_xlnm._FilterDatabase" localSheetId="1" hidden="1">IS!$D$1:$D$81</definedName>
    <definedName name="_xlnm.Print_Area" localSheetId="0">BS!$B$1:$F$58</definedName>
    <definedName name="_xlnm.Print_Area" localSheetId="1">IS!$B$1:$F$81</definedName>
  </definedNames>
  <calcPr calcId="162913"/>
</workbook>
</file>

<file path=xl/calcChain.xml><?xml version="1.0" encoding="utf-8"?>
<calcChain xmlns="http://schemas.openxmlformats.org/spreadsheetml/2006/main">
  <c r="F70" i="41" l="1"/>
  <c r="F68" i="41"/>
  <c r="F66" i="41"/>
  <c r="F65" i="41"/>
  <c r="F64" i="41"/>
  <c r="F59" i="41"/>
  <c r="F58" i="41"/>
  <c r="F57" i="41"/>
  <c r="F56" i="41"/>
  <c r="F55" i="41"/>
  <c r="F54" i="41"/>
  <c r="F53" i="41"/>
  <c r="F52" i="41"/>
  <c r="F61" i="41" s="1"/>
  <c r="E61" i="41"/>
  <c r="F49" i="41"/>
  <c r="E49" i="41"/>
  <c r="F40" i="41"/>
  <c r="F38" i="41"/>
  <c r="F31" i="41"/>
  <c r="F30" i="41"/>
  <c r="F35" i="41" s="1"/>
  <c r="F26" i="41"/>
  <c r="F25" i="41"/>
  <c r="E41" i="41"/>
  <c r="F21" i="41"/>
  <c r="F15" i="41"/>
  <c r="F14" i="41"/>
  <c r="F10" i="41"/>
  <c r="F9" i="41"/>
  <c r="F13" i="41" s="1"/>
  <c r="E22" i="41"/>
  <c r="F19" i="41" l="1"/>
  <c r="F22" i="41" s="1"/>
  <c r="F43" i="41" s="1"/>
  <c r="F72" i="41" s="1"/>
  <c r="F74" i="41" s="1"/>
  <c r="F29" i="41"/>
  <c r="F41" i="41" s="1"/>
  <c r="E43" i="41"/>
  <c r="E72" i="41" s="1"/>
  <c r="E73" i="41" l="1"/>
  <c r="E74" i="41" s="1"/>
  <c r="F9" i="40" l="1"/>
  <c r="F10" i="40"/>
  <c r="F11" i="40"/>
  <c r="F12" i="40"/>
  <c r="F13" i="40"/>
  <c r="F14" i="40"/>
  <c r="F15" i="40"/>
  <c r="F17" i="40"/>
  <c r="F18" i="40"/>
  <c r="F19" i="40"/>
  <c r="F20" i="40"/>
  <c r="F21" i="40"/>
  <c r="F23" i="40"/>
  <c r="F26" i="40"/>
  <c r="F30" i="40"/>
  <c r="F31" i="40"/>
  <c r="F33" i="40"/>
  <c r="F34" i="40"/>
  <c r="F35" i="40"/>
  <c r="F36" i="40"/>
  <c r="F37" i="40"/>
  <c r="F39" i="40"/>
  <c r="F49" i="40"/>
  <c r="F40" i="40" l="1"/>
  <c r="F50" i="40" s="1"/>
  <c r="F27" i="40"/>
</calcChain>
</file>

<file path=xl/sharedStrings.xml><?xml version="1.0" encoding="utf-8"?>
<sst xmlns="http://schemas.openxmlformats.org/spreadsheetml/2006/main" count="349" uniqueCount="251">
  <si>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</si>
  <si>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</si>
  <si>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</si>
  <si>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</si>
  <si>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</si>
  <si>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</si>
  <si>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</si>
  <si>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</si>
  <si>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</si>
  <si>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</si>
  <si>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</si>
  <si>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</si>
  <si>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</si>
  <si>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</si>
  <si>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</si>
  <si>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</si>
  <si>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</si>
  <si>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</si>
  <si>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</si>
  <si>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</si>
  <si>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</si>
  <si>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</si>
  <si>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</si>
  <si>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</si>
  <si>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</si>
  <si>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</si>
  <si>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</si>
  <si>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</si>
  <si>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</si>
  <si>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</si>
  <si>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</si>
  <si>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</si>
  <si>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</si>
  <si>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</si>
  <si>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</si>
  <si>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</si>
  <si>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</si>
  <si>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</si>
  <si>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</si>
  <si>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</si>
  <si>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</si>
  <si>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</si>
  <si>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</si>
  <si>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</si>
  <si>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</si>
  <si>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</si>
  <si>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</si>
  <si>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</si>
  <si>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</si>
  <si>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</si>
  <si>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</si>
  <si>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</si>
  <si>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</si>
  <si>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</si>
  <si>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</si>
  <si>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</si>
  <si>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</si>
  <si>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</si>
  <si>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</si>
  <si>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</si>
  <si>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</si>
  <si>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</si>
  <si>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</si>
  <si>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</si>
  <si>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</si>
  <si>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</si>
  <si>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</si>
  <si>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</si>
  <si>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</si>
  <si>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</si>
  <si>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</si>
  <si>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</si>
  <si>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</si>
  <si>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</si>
  <si>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</si>
  <si>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</si>
  <si>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</si>
  <si>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</si>
  <si>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</si>
  <si>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</si>
  <si>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</si>
  <si>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</si>
  <si>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</si>
  <si>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</si>
  <si>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>სტრიქონის კოდი</t>
  </si>
  <si>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</si>
  <si>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</si>
  <si>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</si>
  <si>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</si>
  <si>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</si>
  <si>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</si>
  <si>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</si>
  <si>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</si>
  <si>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</si>
  <si>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</si>
  <si>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</si>
  <si>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</si>
  <si>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</si>
  <si>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</si>
  <si>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</si>
  <si>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</si>
  <si>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</si>
  <si>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</si>
  <si>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</si>
  <si>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</si>
  <si>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</si>
  <si>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</si>
  <si>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</si>
  <si>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</si>
  <si>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</si>
  <si>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</si>
  <si>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</si>
  <si>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</si>
  <si>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</si>
  <si>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</si>
  <si>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</si>
  <si>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</si>
  <si>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</si>
  <si>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</si>
  <si>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</si>
  <si>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</si>
  <si>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</si>
  <si>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</si>
  <si>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</si>
  <si>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</si>
  <si>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</si>
  <si>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</si>
  <si>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</si>
  <si>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</si>
  <si>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</si>
  <si>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</si>
  <si>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</si>
  <si>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</si>
  <si>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</si>
  <si>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</si>
  <si>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</si>
  <si>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</si>
  <si>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</si>
  <si>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</si>
  <si>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</si>
  <si>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</si>
  <si>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</si>
  <si>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</si>
  <si>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</si>
  <si>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</si>
  <si>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სს "სადაზღვევო კომპანია ალფა"</t>
  </si>
  <si>
    <t>მზღვეველი: სს "სადაზღვევო კომპანია ალფა"</t>
  </si>
  <si>
    <t>საანგარიშო პერიოდი: 01.01.2019 წ. -  30.06.2019 წ.</t>
  </si>
  <si>
    <t/>
  </si>
  <si>
    <t>სახმელეთო ავტოსატრანსპორტო საშუალებათა დაზღვევა (ავტოკასკო)</t>
  </si>
  <si>
    <t>-</t>
  </si>
  <si>
    <t xml:space="preserve">ფორმა N1 </t>
  </si>
  <si>
    <t xml:space="preserve"> ფინანსური მდგომარეობის ანგარიშგება  (საბალანსო უწყისი)</t>
  </si>
  <si>
    <t>ლარებში</t>
  </si>
  <si>
    <t>საანგარიშო პერიოდი</t>
  </si>
  <si>
    <t>გასული წლის შესაბამისი პერიოდი</t>
  </si>
  <si>
    <t>აქტივები</t>
  </si>
  <si>
    <t xml:space="preserve"> - ფულადი სახსრები და მათი ექვივალენტები</t>
  </si>
  <si>
    <t xml:space="preserve"> - მოთხოვნები საკრედიტო დაწესებულებების მიმართ</t>
  </si>
  <si>
    <t xml:space="preserve"> - გასაყიდად არსებული ფინანსური აქტივები</t>
  </si>
  <si>
    <t xml:space="preserve"> - დაფარვის ვადამდე მფლობელობაში არსებული ფინანსური აქტივები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</si>
  <si>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</si>
  <si>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 xml:space="preserve"> - სადაზღვევო მოთხოვნები, წმინდა</t>
  </si>
  <si>
    <t xml:space="preserve"> - გადაზღვევის მოთხოვნები, წმინდა</t>
  </si>
  <si>
    <t xml:space="preserve"> - მოთხოვნები გადარჩენილი ქონებიდან</t>
  </si>
  <si>
    <t xml:space="preserve"> - გაცემული სესხები, წმინდა</t>
  </si>
  <si>
    <t xml:space="preserve"> - ინვესტიციები მეკავშირე კომპანიებში</t>
  </si>
  <si>
    <t xml:space="preserve"> - ინვესტიციები შვილობილ კომპანიებში</t>
  </si>
  <si>
    <t xml:space="preserve"> - გადამზღვევლის წილი სადაზღვევო რეზერვებში</t>
  </si>
  <si>
    <t xml:space="preserve"> - გადავადებული საკომისიო ხარჯი</t>
  </si>
  <si>
    <t xml:space="preserve"> - ძირითადი საშუალებები, წმინდა</t>
  </si>
  <si>
    <t xml:space="preserve"> - საინვესტიციო ქონება</t>
  </si>
  <si>
    <t xml:space="preserve"> - გუდვილი და სხვა არამატერიალური აქტივები, წმინდა</t>
  </si>
  <si>
    <t xml:space="preserve"> - გადავადებული საგადასახადო აქტივი</t>
  </si>
  <si>
    <t xml:space="preserve"> - სხვა აქტივები</t>
  </si>
  <si>
    <t xml:space="preserve">სულ აქტივები: </t>
  </si>
  <si>
    <t>ვალდებულებები</t>
  </si>
  <si>
    <t xml:space="preserve"> - სადაზღვევო რეზერვები, ბრუტო</t>
  </si>
  <si>
    <t xml:space="preserve"> - სხვა სადაზღვევო ვალდებულებები</t>
  </si>
  <si>
    <t xml:space="preserve"> - ვალდებულებები რეგრესიდან და გადარჩენილი ქონებიდან</t>
  </si>
  <si>
    <t xml:space="preserve"> - ფინანსური ვალდებულებები </t>
  </si>
  <si>
    <t xml:space="preserve"> - საპენსიო ვალდებულებები</t>
  </si>
  <si>
    <t xml:space="preserve"> - ვალდებულებები მეკავშირე კომპანიებთან</t>
  </si>
  <si>
    <t xml:space="preserve"> - ვალდებულებები შვილობილ კომპანიებთან</t>
  </si>
  <si>
    <t xml:space="preserve"> - გადავადებული საკომისიო შემოსავალი</t>
  </si>
  <si>
    <t xml:space="preserve"> - გადავადებული საგადასახადო ვალდებულება</t>
  </si>
  <si>
    <t xml:space="preserve"> - სხვა ვალდებულებები</t>
  </si>
  <si>
    <t>სულ ვალდებულებები:</t>
  </si>
  <si>
    <t>კაპიტალი</t>
  </si>
  <si>
    <t xml:space="preserve"> - სააქციო კაპიტალი/კაპიტალი შპს-ში</t>
  </si>
  <si>
    <t xml:space="preserve"> - საემისიო კაპიტალი</t>
  </si>
  <si>
    <t xml:space="preserve"> - გამოსყიდული აქციები</t>
  </si>
  <si>
    <t xml:space="preserve"> - აკუმულირებული მოგება/(ზარალი)</t>
  </si>
  <si>
    <t xml:space="preserve"> - პერიოდის წმინდა მოგება/(ზარალი)</t>
  </si>
  <si>
    <t xml:space="preserve"> - სხვა რეზერვები</t>
  </si>
  <si>
    <t>სულ კაპიტალი:</t>
  </si>
  <si>
    <t>სულ ვალდებულებები და კაპიტალი:</t>
  </si>
  <si>
    <t xml:space="preserve"> ფორმა N2 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</si>
  <si>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</si>
  <si>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</si>
  <si>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</si>
  <si>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</si>
  <si>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</si>
  <si>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</si>
  <si>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</si>
  <si>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</si>
  <si>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</si>
  <si>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</si>
  <si>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</si>
  <si>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</si>
  <si>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</si>
  <si>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</si>
  <si>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</si>
  <si>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</si>
  <si>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</si>
  <si>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</si>
  <si>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</si>
  <si>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</si>
  <si>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</si>
  <si>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</si>
  <si>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</si>
  <si>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</si>
  <si>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</si>
  <si>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</si>
  <si>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</si>
  <si>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</si>
  <si>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</si>
  <si>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</si>
  <si>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</si>
  <si>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</si>
  <si>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</si>
  <si>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</si>
  <si>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</si>
  <si>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 xml:space="preserve"> - ფინანსური აქტივები: - დაფარვის ვადამდე მფლობელობაში არსებული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</si>
  <si>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</si>
  <si>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 xml:space="preserve"> - გაცემული სესხები</t>
  </si>
  <si>
    <t xml:space="preserve"> - სხვა ინვესტიციები</t>
  </si>
  <si>
    <t>შემოსავალი ინვესტიციებიდან   (37+38+39+40+41+42+43+44+45)</t>
  </si>
  <si>
    <t>V. სხვა ხარჯები და შემოსავლები</t>
  </si>
  <si>
    <t xml:space="preserve"> - ხელფასის ხარჯი და სხვა გაცემები</t>
  </si>
  <si>
    <t xml:space="preserve"> - ადმინისტრაციული ხარჯები</t>
  </si>
  <si>
    <t xml:space="preserve"> - გადასახადები</t>
  </si>
  <si>
    <t xml:space="preserve"> - ცვეთის, ამორტიზაციის და გაუფასურების ხარჯი</t>
  </si>
  <si>
    <t xml:space="preserve"> - ფინანსური ხარჯი</t>
  </si>
  <si>
    <t xml:space="preserve"> - ნეგატიური გუდვილი</t>
  </si>
  <si>
    <t xml:space="preserve"> - სხვა  შემოსავალი (ხარჯი), წმინდა</t>
  </si>
  <si>
    <t xml:space="preserve"> - მოგება (ზარალი) დაბეგვრამდე (32+36+46-47-48-49-50-51-52+53)</t>
  </si>
  <si>
    <t xml:space="preserve"> - მოგების გადასახადი</t>
  </si>
  <si>
    <t>პერიოდის წმინდა მოგება (ზარალი)   (54-55)</t>
  </si>
  <si>
    <t>ანგარიშგების პერიოდი: 01.01.2020-30.09.2020</t>
  </si>
  <si>
    <t>ანგარიშგების თარიღი: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</si>
</sst>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77"/>
      <scheme val="minor"/>
    </font>
    <font>
      <b/>
      <i/>
      <sz val="10"/>
      <name val="Sylfae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724">
    <xf numFmtId="0" fontId="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7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0" fontId="21" fillId="30" borderId="1" applyNumberFormat="0" applyAlignment="0" applyProtection="0"/>
    <xf numFmtId="0" fontId="21" fillId="30" borderId="1" applyNumberFormat="0" applyAlignment="0" applyProtection="0"/>
    <xf numFmtId="0" fontId="22" fillId="0" borderId="0" applyFill="0" applyBorder="0" applyProtection="0">
      <alignment horizontal="center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0" borderId="3">
      <alignment horizontal="center"/>
    </xf>
    <xf numFmtId="43" fontId="116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30" fillId="32" borderId="0">
      <alignment horizontal="left"/>
    </xf>
    <xf numFmtId="0" fontId="31" fillId="0" borderId="0" applyNumberForma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179" fontId="34" fillId="0" borderId="0" applyFill="0" applyBorder="0" applyProtection="0"/>
    <xf numFmtId="180" fontId="25" fillId="0" borderId="0" applyFont="0" applyFill="0" applyBorder="0" applyAlignment="0" applyProtection="0"/>
    <xf numFmtId="181" fontId="35" fillId="0" borderId="0" applyFill="0" applyBorder="0" applyProtection="0"/>
    <xf numFmtId="181" fontId="35" fillId="0" borderId="4" applyFill="0" applyProtection="0"/>
    <xf numFmtId="181" fontId="35" fillId="0" borderId="5" applyFill="0" applyProtection="0"/>
    <xf numFmtId="181" fontId="35" fillId="0" borderId="0" applyFill="0" applyBorder="0" applyProtection="0"/>
    <xf numFmtId="182" fontId="4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35" fillId="0" borderId="0" applyFill="0" applyBorder="0" applyProtection="0"/>
    <xf numFmtId="190" fontId="35" fillId="0" borderId="4" applyFill="0" applyProtection="0"/>
    <xf numFmtId="190" fontId="35" fillId="0" borderId="5" applyFill="0" applyProtection="0"/>
    <xf numFmtId="190" fontId="35" fillId="0" borderId="0" applyFill="0" applyBorder="0" applyProtection="0"/>
    <xf numFmtId="191" fontId="37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0" applyNumberFormat="0" applyAlignment="0">
      <alignment horizontal="left"/>
    </xf>
    <xf numFmtId="192" fontId="40" fillId="0" borderId="0" applyFont="0" applyFill="0" applyBorder="0" applyAlignment="0" applyProtection="0"/>
    <xf numFmtId="193" fontId="41" fillId="0" borderId="3" applyFill="0" applyBorder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36" borderId="0" applyNumberFormat="0" applyBorder="0" applyAlignment="0" applyProtection="0"/>
    <xf numFmtId="0" fontId="45" fillId="0" borderId="6" applyNumberFormat="0" applyAlignment="0" applyProtection="0">
      <alignment horizontal="left" vertical="center"/>
    </xf>
    <xf numFmtId="0" fontId="45" fillId="0" borderId="7">
      <alignment horizontal="left" vertical="center"/>
    </xf>
    <xf numFmtId="14" fontId="8" fillId="37" borderId="8">
      <alignment horizontal="center" vertical="center" wrapText="1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12" applyFill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4" fontId="50" fillId="0" borderId="0" applyFill="0" applyBorder="0">
      <alignment horizontal="center" vertical="center"/>
    </xf>
    <xf numFmtId="10" fontId="44" fillId="38" borderId="13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95" fontId="52" fillId="39" borderId="0"/>
    <xf numFmtId="196" fontId="53" fillId="0" borderId="14">
      <alignment horizontal="center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95" fontId="55" fillId="40" borderId="0"/>
    <xf numFmtId="14" fontId="53" fillId="0" borderId="14">
      <alignment horizontal="center"/>
    </xf>
    <xf numFmtId="197" fontId="53" fillId="0" borderId="14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2" fillId="0" borderId="0"/>
    <xf numFmtId="0" fontId="58" fillId="0" borderId="0"/>
    <xf numFmtId="200" fontId="59" fillId="0" borderId="0"/>
    <xf numFmtId="0" fontId="13" fillId="0" borderId="0"/>
    <xf numFmtId="0" fontId="117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10" fillId="0" borderId="0"/>
    <xf numFmtId="0" fontId="10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0" fillId="0" borderId="0"/>
    <xf numFmtId="0" fontId="9" fillId="0" borderId="0"/>
    <xf numFmtId="0" fontId="27" fillId="0" borderId="0"/>
    <xf numFmtId="0" fontId="10" fillId="0" borderId="0"/>
    <xf numFmtId="0" fontId="29" fillId="0" borderId="0"/>
    <xf numFmtId="0" fontId="4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4" fillId="0" borderId="0"/>
    <xf numFmtId="0" fontId="6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7" fillId="0" borderId="0"/>
    <xf numFmtId="0" fontId="60" fillId="0" borderId="0"/>
    <xf numFmtId="0" fontId="117" fillId="0" borderId="0"/>
    <xf numFmtId="0" fontId="13" fillId="0" borderId="0"/>
    <xf numFmtId="0" fontId="117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61" fillId="0" borderId="0"/>
    <xf numFmtId="0" fontId="37" fillId="0" borderId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202" fontId="30" fillId="0" borderId="14"/>
    <xf numFmtId="202" fontId="53" fillId="0" borderId="14"/>
    <xf numFmtId="0" fontId="62" fillId="30" borderId="17" applyNumberFormat="0" applyAlignment="0" applyProtection="0"/>
    <xf numFmtId="0" fontId="62" fillId="30" borderId="17" applyNumberFormat="0" applyAlignment="0" applyProtection="0"/>
    <xf numFmtId="14" fontId="19" fillId="0" borderId="0">
      <alignment horizontal="center" wrapText="1"/>
      <protection locked="0"/>
    </xf>
    <xf numFmtId="203" fontId="22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5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18" applyNumberFormat="0" applyBorder="0"/>
    <xf numFmtId="5" fontId="64" fillId="0" borderId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5" fillId="0" borderId="8">
      <alignment horizontal="center"/>
    </xf>
    <xf numFmtId="0" fontId="30" fillId="0" borderId="0"/>
    <xf numFmtId="0" fontId="66" fillId="0" borderId="0"/>
    <xf numFmtId="0" fontId="67" fillId="0" borderId="0"/>
    <xf numFmtId="0" fontId="53" fillId="0" borderId="0"/>
    <xf numFmtId="213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40" fontId="72" fillId="0" borderId="0" applyBorder="0">
      <alignment horizontal="right"/>
    </xf>
    <xf numFmtId="214" fontId="73" fillId="0" borderId="0" applyFill="0" applyBorder="0">
      <alignment horizontal="right"/>
    </xf>
    <xf numFmtId="0" fontId="74" fillId="0" borderId="0">
      <alignment horizontal="center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78" fillId="7" borderId="1" applyNumberFormat="0" applyAlignment="0" applyProtection="0"/>
    <xf numFmtId="0" fontId="79" fillId="30" borderId="17" applyNumberFormat="0" applyAlignment="0" applyProtection="0"/>
    <xf numFmtId="0" fontId="80" fillId="30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/>
    <xf numFmtId="0" fontId="38" fillId="0" borderId="19" applyNumberFormat="0" applyFill="0" applyAlignment="0" applyProtection="0"/>
    <xf numFmtId="0" fontId="85" fillId="31" borderId="2" applyNumberFormat="0" applyAlignment="0" applyProtection="0"/>
    <xf numFmtId="0" fontId="86" fillId="0" borderId="0" applyNumberFormat="0" applyFill="0" applyBorder="0" applyAlignment="0" applyProtection="0"/>
    <xf numFmtId="0" fontId="87" fillId="13" borderId="0" applyNumberFormat="0" applyBorder="0" applyAlignment="0" applyProtection="0"/>
    <xf numFmtId="0" fontId="14" fillId="0" borderId="0"/>
    <xf numFmtId="0" fontId="2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27" fillId="10" borderId="16" applyNumberFormat="0" applyFont="0" applyAlignment="0" applyProtection="0"/>
    <xf numFmtId="0" fontId="91" fillId="0" borderId="15" applyNumberFormat="0" applyFill="0" applyAlignment="0" applyProtection="0"/>
    <xf numFmtId="0" fontId="71" fillId="0" borderId="0"/>
    <xf numFmtId="0" fontId="92" fillId="0" borderId="0" applyNumberFormat="0" applyFill="0" applyBorder="0" applyAlignment="0" applyProtection="0"/>
    <xf numFmtId="217" fontId="93" fillId="0" borderId="0" applyFont="0" applyFill="0" applyBorder="0" applyAlignment="0" applyProtection="0"/>
    <xf numFmtId="218" fontId="9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94" fillId="0" borderId="0" applyFont="0" applyFill="0" applyBorder="0" applyAlignment="0" applyProtection="0"/>
    <xf numFmtId="0" fontId="95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42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4" fillId="10" borderId="16" applyNumberFormat="0" applyFont="0" applyAlignment="0" applyProtection="0"/>
    <xf numFmtId="0" fontId="96" fillId="43" borderId="1" applyNumberFormat="0" applyAlignment="0" applyProtection="0"/>
    <xf numFmtId="0" fontId="97" fillId="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0" applyNumberFormat="0" applyFill="0" applyAlignment="0" applyProtection="0"/>
    <xf numFmtId="0" fontId="102" fillId="0" borderId="21" applyNumberFormat="0" applyFill="0" applyAlignment="0" applyProtection="0"/>
    <xf numFmtId="0" fontId="103" fillId="0" borderId="22" applyNumberFormat="0" applyFill="0" applyAlignment="0" applyProtection="0"/>
    <xf numFmtId="0" fontId="103" fillId="0" borderId="0" applyNumberFormat="0" applyFill="0" applyBorder="0" applyAlignment="0" applyProtection="0"/>
    <xf numFmtId="0" fontId="104" fillId="13" borderId="0" applyNumberFormat="0" applyBorder="0" applyAlignment="0" applyProtection="0"/>
    <xf numFmtId="0" fontId="105" fillId="0" borderId="23" applyNumberFormat="0" applyFill="0" applyAlignment="0" applyProtection="0"/>
    <xf numFmtId="0" fontId="106" fillId="43" borderId="17" applyNumberFormat="0" applyAlignment="0" applyProtection="0"/>
    <xf numFmtId="0" fontId="107" fillId="13" borderId="1" applyNumberFormat="0" applyAlignment="0" applyProtection="0"/>
    <xf numFmtId="0" fontId="108" fillId="5" borderId="0" applyNumberFormat="0" applyBorder="0" applyAlignment="0" applyProtection="0"/>
    <xf numFmtId="0" fontId="109" fillId="31" borderId="2" applyNumberFormat="0" applyAlignment="0" applyProtection="0"/>
    <xf numFmtId="0" fontId="98" fillId="0" borderId="24" applyNumberFormat="0" applyFill="0" applyAlignment="0" applyProtection="0"/>
    <xf numFmtId="192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92" fontId="1" fillId="0" borderId="0"/>
    <xf numFmtId="192" fontId="4" fillId="0" borderId="0"/>
    <xf numFmtId="43" fontId="1" fillId="0" borderId="0" applyFont="0" applyFill="0" applyBorder="0" applyAlignment="0" applyProtection="0"/>
    <xf numFmtId="192" fontId="118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4" fillId="0" borderId="0"/>
    <xf numFmtId="192" fontId="4" fillId="0" borderId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19" fillId="0" borderId="0"/>
    <xf numFmtId="0" fontId="4" fillId="0" borderId="0"/>
    <xf numFmtId="0" fontId="119" fillId="0" borderId="0"/>
  </cellStyleXfs>
  <cellXfs count="289">
    <xf numFmtId="0" fontId="0" fillId="0" borderId="0" xfId="0"/>
    <xf numFmtId="0" fontId="6" fillId="0" borderId="0" xfId="0" applyFont="1" applyAlignment="1" applyProtection="1">
      <alignment vertical="center"/>
    </xf>
    <xf numFmtId="0" fontId="6" fillId="36" borderId="25" xfId="0" applyFont="1" applyFill="1" applyBorder="1" applyAlignment="1">
      <alignment horizontal="center" vertical="center" textRotation="90" wrapText="1"/>
    </xf>
    <xf numFmtId="165" fontId="112" fillId="44" borderId="26" xfId="232" applyNumberFormat="1" applyFont="1" applyFill="1" applyBorder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45" borderId="27" xfId="381" applyFont="1" applyFill="1" applyBorder="1" applyAlignment="1">
      <alignment vertical="center" wrapText="1"/>
    </xf>
    <xf numFmtId="2" fontId="6" fillId="45" borderId="27" xfId="381" applyNumberFormat="1" applyFont="1" applyFill="1" applyBorder="1" applyAlignment="1">
      <alignment vertical="center" wrapText="1"/>
    </xf>
    <xf numFmtId="0" fontId="110" fillId="36" borderId="13" xfId="0" applyFont="1" applyFill="1" applyBorder="1" applyAlignment="1">
      <alignment vertical="center" wrapText="1"/>
    </xf>
    <xf numFmtId="49" fontId="113" fillId="48" borderId="28" xfId="381" applyNumberFormat="1" applyFont="1" applyFill="1" applyBorder="1" applyAlignment="1">
      <alignment horizontal="center" vertical="center"/>
    </xf>
    <xf numFmtId="49" fontId="111" fillId="0" borderId="31" xfId="381" applyNumberFormat="1" applyFont="1" applyBorder="1" applyAlignment="1">
      <alignment horizontal="right" vertical="center"/>
    </xf>
    <xf numFmtId="49" fontId="111" fillId="0" borderId="32" xfId="381" applyNumberFormat="1" applyFont="1" applyBorder="1" applyAlignment="1">
      <alignment horizontal="right" vertical="center"/>
    </xf>
    <xf numFmtId="49" fontId="111" fillId="0" borderId="33" xfId="381" applyNumberFormat="1" applyFont="1" applyBorder="1" applyAlignment="1">
      <alignment horizontal="right" vertical="center"/>
    </xf>
    <xf numFmtId="49" fontId="111" fillId="0" borderId="33" xfId="381" applyNumberFormat="1" applyFont="1" applyFill="1" applyBorder="1" applyAlignment="1">
      <alignment horizontal="right" vertical="center"/>
    </xf>
    <xf numFmtId="49" fontId="111" fillId="0" borderId="31" xfId="381" applyNumberFormat="1" applyFont="1" applyFill="1" applyBorder="1" applyAlignment="1">
      <alignment horizontal="right" vertical="center"/>
    </xf>
    <xf numFmtId="49" fontId="113" fillId="48" borderId="34" xfId="381" applyNumberFormat="1" applyFont="1" applyFill="1" applyBorder="1" applyAlignment="1">
      <alignment horizontal="center" vertical="center"/>
    </xf>
    <xf numFmtId="2" fontId="6" fillId="0" borderId="27" xfId="320" applyNumberFormat="1" applyFont="1" applyBorder="1" applyAlignment="1">
      <alignment vertical="center" wrapText="1"/>
    </xf>
    <xf numFmtId="2" fontId="6" fillId="0" borderId="36" xfId="320" applyNumberFormat="1" applyFont="1" applyBorder="1" applyAlignment="1">
      <alignment vertical="center" wrapText="1"/>
    </xf>
    <xf numFmtId="0" fontId="6" fillId="45" borderId="36" xfId="381" applyFont="1" applyFill="1" applyBorder="1" applyAlignment="1">
      <alignment vertical="center" wrapText="1"/>
    </xf>
    <xf numFmtId="165" fontId="112" fillId="44" borderId="35" xfId="232" applyNumberFormat="1" applyFont="1" applyFill="1" applyBorder="1" applyAlignment="1">
      <alignment wrapText="1"/>
    </xf>
    <xf numFmtId="165" fontId="112" fillId="47" borderId="37" xfId="232" applyNumberFormat="1" applyFont="1" applyFill="1" applyBorder="1" applyAlignment="1" applyProtection="1">
      <alignment vertical="center" wrapText="1"/>
      <protection locked="0"/>
    </xf>
    <xf numFmtId="165" fontId="112" fillId="47" borderId="38" xfId="232" applyNumberFormat="1" applyFont="1" applyFill="1" applyBorder="1" applyAlignment="1" applyProtection="1">
      <alignment vertical="center" wrapText="1"/>
      <protection locked="0"/>
    </xf>
    <xf numFmtId="165" fontId="112" fillId="47" borderId="39" xfId="232" applyNumberFormat="1" applyFont="1" applyFill="1" applyBorder="1" applyAlignment="1" applyProtection="1">
      <alignment vertical="center" wrapText="1"/>
      <protection locked="0"/>
    </xf>
    <xf numFmtId="165" fontId="112" fillId="47" borderId="25" xfId="232" applyNumberFormat="1" applyFont="1" applyFill="1" applyBorder="1" applyAlignment="1" applyProtection="1">
      <alignment vertical="center" wrapText="1"/>
      <protection locked="0"/>
    </xf>
    <xf numFmtId="165" fontId="110" fillId="45" borderId="3" xfId="389" applyNumberFormat="1" applyFont="1" applyFill="1" applyBorder="1" applyAlignment="1"/>
    <xf numFmtId="165" fontId="110" fillId="45" borderId="13" xfId="389" applyNumberFormat="1" applyFont="1" applyFill="1" applyBorder="1" applyAlignment="1"/>
    <xf numFmtId="165" fontId="110" fillId="0" borderId="40" xfId="232" applyNumberFormat="1" applyFont="1" applyBorder="1" applyAlignment="1" applyProtection="1">
      <alignment vertical="center"/>
      <protection locked="0"/>
    </xf>
    <xf numFmtId="165" fontId="110" fillId="0" borderId="13" xfId="232" applyNumberFormat="1" applyFont="1" applyBorder="1" applyAlignment="1" applyProtection="1">
      <alignment vertical="center"/>
      <protection locked="0"/>
    </xf>
    <xf numFmtId="165" fontId="110" fillId="0" borderId="3" xfId="232" applyNumberFormat="1" applyFont="1" applyFill="1" applyBorder="1" applyAlignment="1">
      <alignment vertical="center"/>
    </xf>
    <xf numFmtId="165" fontId="110" fillId="44" borderId="30" xfId="232" applyNumberFormat="1" applyFont="1" applyFill="1" applyBorder="1" applyAlignment="1"/>
    <xf numFmtId="165" fontId="110" fillId="46" borderId="40" xfId="232" applyNumberFormat="1" applyFont="1" applyFill="1" applyBorder="1" applyAlignment="1"/>
    <xf numFmtId="165" fontId="110" fillId="0" borderId="30" xfId="232" applyNumberFormat="1" applyFont="1" applyBorder="1" applyAlignment="1" applyProtection="1">
      <alignment vertical="center"/>
      <protection locked="0"/>
    </xf>
    <xf numFmtId="0" fontId="6" fillId="36" borderId="41" xfId="0" applyFont="1" applyFill="1" applyBorder="1" applyAlignment="1">
      <alignment horizontal="center" vertical="center" textRotation="90" wrapText="1"/>
    </xf>
    <xf numFmtId="2" fontId="6" fillId="0" borderId="42" xfId="320" applyNumberFormat="1" applyFont="1" applyBorder="1" applyAlignment="1">
      <alignment vertical="center" wrapText="1"/>
    </xf>
    <xf numFmtId="165" fontId="110" fillId="0" borderId="31" xfId="232" applyNumberFormat="1" applyFont="1" applyBorder="1" applyAlignment="1" applyProtection="1">
      <alignment vertical="center" wrapText="1"/>
      <protection locked="0"/>
    </xf>
    <xf numFmtId="165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27" xfId="232" applyNumberFormat="1" applyFont="1" applyBorder="1" applyAlignment="1" applyProtection="1">
      <alignment vertical="center" wrapText="1"/>
      <protection locked="0"/>
    </xf>
    <xf numFmtId="165" fontId="110" fillId="0" borderId="32" xfId="232" applyNumberFormat="1" applyFont="1" applyBorder="1" applyAlignment="1" applyProtection="1">
      <alignment vertical="center" wrapText="1"/>
      <protection locked="0"/>
    </xf>
    <xf numFmtId="165" fontId="110" fillId="0" borderId="13" xfId="232" applyNumberFormat="1" applyFont="1" applyBorder="1" applyAlignment="1" applyProtection="1">
      <alignment vertical="center" wrapText="1"/>
      <protection locked="0"/>
    </xf>
    <xf numFmtId="165" fontId="110" fillId="0" borderId="42" xfId="232" applyNumberFormat="1" applyFont="1" applyBorder="1" applyAlignment="1" applyProtection="1">
      <alignment vertical="center" wrapText="1"/>
      <protection locked="0"/>
    </xf>
    <xf numFmtId="165" fontId="110" fillId="0" borderId="33" xfId="232" applyNumberFormat="1" applyFont="1" applyFill="1" applyBorder="1" applyAlignment="1">
      <alignment vertical="center" wrapText="1"/>
    </xf>
    <xf numFmtId="165" fontId="110" fillId="0" borderId="3" xfId="232" applyNumberFormat="1" applyFont="1" applyFill="1" applyBorder="1" applyAlignment="1">
      <alignment vertical="center" wrapText="1"/>
    </xf>
    <xf numFmtId="165" fontId="110" fillId="0" borderId="36" xfId="232" applyNumberFormat="1" applyFont="1" applyFill="1" applyBorder="1" applyAlignment="1">
      <alignment vertical="center" wrapText="1"/>
    </xf>
    <xf numFmtId="165" fontId="110" fillId="46" borderId="31" xfId="232" applyNumberFormat="1" applyFont="1" applyFill="1" applyBorder="1" applyAlignment="1">
      <alignment wrapText="1"/>
    </xf>
    <xf numFmtId="165" fontId="110" fillId="46" borderId="40" xfId="232" applyNumberFormat="1" applyFont="1" applyFill="1" applyBorder="1" applyAlignment="1">
      <alignment wrapText="1"/>
    </xf>
    <xf numFmtId="165" fontId="110" fillId="46" borderId="27" xfId="232" applyNumberFormat="1" applyFont="1" applyFill="1" applyBorder="1" applyAlignment="1">
      <alignment wrapText="1"/>
    </xf>
    <xf numFmtId="165" fontId="110" fillId="0" borderId="3" xfId="232" applyNumberFormat="1" applyFont="1" applyBorder="1" applyAlignment="1" applyProtection="1">
      <alignment vertical="center" wrapText="1"/>
      <protection locked="0"/>
    </xf>
    <xf numFmtId="165" fontId="110" fillId="0" borderId="36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>
      <alignment vertical="center" wrapText="1"/>
    </xf>
    <xf numFmtId="165" fontId="110" fillId="0" borderId="40" xfId="232" applyNumberFormat="1" applyFont="1" applyFill="1" applyBorder="1" applyAlignment="1">
      <alignment vertical="center" wrapText="1"/>
    </xf>
    <xf numFmtId="165" fontId="110" fillId="0" borderId="27" xfId="232" applyNumberFormat="1" applyFont="1" applyFill="1" applyBorder="1" applyAlignment="1">
      <alignment vertical="center" wrapText="1"/>
    </xf>
    <xf numFmtId="165" fontId="110" fillId="0" borderId="33" xfId="232" applyNumberFormat="1" applyFont="1" applyBorder="1" applyAlignment="1" applyProtection="1">
      <alignment vertical="center" wrapText="1"/>
      <protection locked="0"/>
    </xf>
    <xf numFmtId="165" fontId="112" fillId="47" borderId="43" xfId="232" applyNumberFormat="1" applyFont="1" applyFill="1" applyBorder="1" applyAlignment="1" applyProtection="1">
      <alignment vertical="center" wrapText="1"/>
      <protection locked="0"/>
    </xf>
    <xf numFmtId="165" fontId="110" fillId="45" borderId="32" xfId="389" applyNumberFormat="1" applyFont="1" applyFill="1" applyBorder="1"/>
    <xf numFmtId="165" fontId="110" fillId="45" borderId="13" xfId="389" applyNumberFormat="1" applyFont="1" applyFill="1" applyBorder="1"/>
    <xf numFmtId="165" fontId="110" fillId="45" borderId="42" xfId="389" applyNumberFormat="1" applyFont="1" applyFill="1" applyBorder="1"/>
    <xf numFmtId="165" fontId="110" fillId="45" borderId="31" xfId="389" applyNumberFormat="1" applyFont="1" applyFill="1" applyBorder="1"/>
    <xf numFmtId="165" fontId="110" fillId="45" borderId="40" xfId="389" applyNumberFormat="1" applyFont="1" applyFill="1" applyBorder="1"/>
    <xf numFmtId="165" fontId="110" fillId="45" borderId="27" xfId="389" applyNumberFormat="1" applyFont="1" applyFill="1" applyBorder="1"/>
    <xf numFmtId="165" fontId="110" fillId="45" borderId="33" xfId="389" applyNumberFormat="1" applyFont="1" applyFill="1" applyBorder="1"/>
    <xf numFmtId="165" fontId="110" fillId="45" borderId="3" xfId="389" applyNumberFormat="1" applyFont="1" applyFill="1" applyBorder="1"/>
    <xf numFmtId="165" fontId="110" fillId="45" borderId="36" xfId="389" applyNumberFormat="1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65" fontId="7" fillId="36" borderId="45" xfId="133" applyNumberFormat="1" applyFont="1" applyFill="1" applyBorder="1" applyAlignment="1">
      <alignment horizontal="right" vertical="center"/>
    </xf>
    <xf numFmtId="165" fontId="6" fillId="36" borderId="45" xfId="133" applyNumberFormat="1" applyFont="1" applyFill="1" applyBorder="1" applyAlignment="1">
      <alignment horizontal="right" vertical="center"/>
    </xf>
    <xf numFmtId="165" fontId="7" fillId="36" borderId="50" xfId="133" applyNumberFormat="1" applyFont="1" applyFill="1" applyBorder="1" applyAlignment="1">
      <alignment horizontal="right" vertical="center"/>
    </xf>
    <xf numFmtId="165" fontId="7" fillId="0" borderId="0" xfId="133" applyNumberFormat="1" applyFont="1" applyFill="1" applyBorder="1" applyAlignment="1">
      <alignment horizontal="right" vertical="center"/>
    </xf>
    <xf numFmtId="43" fontId="6" fillId="0" borderId="0" xfId="124" applyFont="1" applyAlignment="1">
      <alignment vertical="center"/>
    </xf>
    <xf numFmtId="165" fontId="7" fillId="36" borderId="51" xfId="133" applyNumberFormat="1" applyFont="1" applyFill="1" applyBorder="1" applyAlignment="1">
      <alignment horizontal="right" vertical="center"/>
    </xf>
    <xf numFmtId="165" fontId="6" fillId="36" borderId="51" xfId="133" applyNumberFormat="1" applyFont="1" applyFill="1" applyBorder="1" applyAlignment="1">
      <alignment horizontal="right" vertical="center"/>
    </xf>
    <xf numFmtId="165" fontId="7" fillId="36" borderId="52" xfId="133" applyNumberFormat="1" applyFont="1" applyFill="1" applyBorder="1" applyAlignment="1">
      <alignment horizontal="right" vertical="center"/>
    </xf>
    <xf numFmtId="165" fontId="110" fillId="0" borderId="40" xfId="232" applyNumberFormat="1" applyFont="1" applyFill="1" applyBorder="1" applyAlignment="1">
      <alignment wrapText="1"/>
    </xf>
    <xf numFmtId="165" fontId="110" fillId="0" borderId="31" xfId="232" applyNumberFormat="1" applyFont="1" applyFill="1" applyBorder="1" applyAlignment="1">
      <alignment wrapText="1"/>
    </xf>
    <xf numFmtId="165" fontId="110" fillId="0" borderId="27" xfId="232" applyNumberFormat="1" applyFont="1" applyFill="1" applyBorder="1" applyAlignment="1">
      <alignment wrapText="1"/>
    </xf>
    <xf numFmtId="165" fontId="110" fillId="0" borderId="3" xfId="232" applyNumberFormat="1" applyFont="1" applyFill="1" applyBorder="1" applyAlignment="1">
      <alignment wrapText="1"/>
    </xf>
    <xf numFmtId="165" fontId="110" fillId="0" borderId="33" xfId="232" applyNumberFormat="1" applyFont="1" applyFill="1" applyBorder="1" applyAlignment="1">
      <alignment wrapText="1"/>
    </xf>
    <xf numFmtId="165" fontId="110" fillId="0" borderId="36" xfId="232" applyNumberFormat="1" applyFont="1" applyFill="1" applyBorder="1" applyAlignment="1">
      <alignment wrapText="1"/>
    </xf>
    <xf numFmtId="0" fontId="6" fillId="0" borderId="53" xfId="381" applyFont="1" applyFill="1" applyBorder="1" applyAlignment="1">
      <alignment vertical="center" wrapText="1"/>
    </xf>
    <xf numFmtId="2" fontId="6" fillId="0" borderId="54" xfId="381" applyNumberFormat="1" applyFont="1" applyFill="1" applyBorder="1" applyAlignment="1">
      <alignment vertical="center" wrapText="1"/>
    </xf>
    <xf numFmtId="0" fontId="6" fillId="45" borderId="55" xfId="381" applyFont="1" applyFill="1" applyBorder="1" applyAlignment="1">
      <alignment vertical="center" wrapText="1"/>
    </xf>
    <xf numFmtId="165" fontId="110" fillId="0" borderId="29" xfId="232" applyNumberFormat="1" applyFont="1" applyBorder="1" applyAlignment="1" applyProtection="1">
      <alignment vertical="center"/>
      <protection locked="0"/>
    </xf>
    <xf numFmtId="0" fontId="6" fillId="45" borderId="53" xfId="381" applyFont="1" applyFill="1" applyBorder="1" applyAlignment="1">
      <alignment wrapText="1"/>
    </xf>
    <xf numFmtId="0" fontId="6" fillId="45" borderId="54" xfId="381" applyFont="1" applyFill="1" applyBorder="1" applyAlignment="1">
      <alignment wrapText="1"/>
    </xf>
    <xf numFmtId="165" fontId="110" fillId="0" borderId="13" xfId="232" applyNumberFormat="1" applyFont="1" applyFill="1" applyBorder="1" applyAlignment="1">
      <alignment vertical="center"/>
    </xf>
    <xf numFmtId="165" fontId="110" fillId="0" borderId="13" xfId="232" applyNumberFormat="1" applyFont="1" applyFill="1" applyBorder="1" applyAlignment="1">
      <alignment vertical="center" wrapText="1"/>
    </xf>
    <xf numFmtId="165" fontId="112" fillId="47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/>
    <xf numFmtId="0" fontId="6" fillId="45" borderId="53" xfId="381" applyFont="1" applyFill="1" applyBorder="1" applyAlignment="1">
      <alignment horizontal="left" wrapText="1"/>
    </xf>
    <xf numFmtId="0" fontId="6" fillId="0" borderId="55" xfId="381" applyFont="1" applyFill="1" applyBorder="1" applyAlignment="1">
      <alignment wrapText="1"/>
    </xf>
    <xf numFmtId="0" fontId="6" fillId="0" borderId="54" xfId="381" applyFont="1" applyFill="1" applyBorder="1" applyAlignment="1">
      <alignment wrapText="1"/>
    </xf>
    <xf numFmtId="0" fontId="6" fillId="50" borderId="0" xfId="0" applyFont="1" applyFill="1" applyAlignment="1">
      <alignment vertical="center"/>
    </xf>
    <xf numFmtId="49" fontId="113" fillId="48" borderId="61" xfId="381" applyNumberFormat="1" applyFont="1" applyFill="1" applyBorder="1" applyAlignment="1">
      <alignment horizontal="center" vertical="center"/>
    </xf>
    <xf numFmtId="165" fontId="110" fillId="0" borderId="3" xfId="232" applyNumberFormat="1" applyFont="1" applyFill="1" applyBorder="1" applyAlignment="1"/>
    <xf numFmtId="165" fontId="110" fillId="0" borderId="3" xfId="232" applyNumberFormat="1" applyFont="1" applyFill="1" applyBorder="1" applyAlignment="1" applyProtection="1">
      <alignment vertical="center"/>
      <protection locked="0"/>
    </xf>
    <xf numFmtId="165" fontId="112" fillId="44" borderId="65" xfId="232" applyNumberFormat="1" applyFont="1" applyFill="1" applyBorder="1" applyAlignment="1">
      <alignment wrapText="1"/>
    </xf>
    <xf numFmtId="165" fontId="110" fillId="0" borderId="40" xfId="232" applyNumberFormat="1" applyFont="1" applyFill="1" applyBorder="1" applyAlignment="1"/>
    <xf numFmtId="165" fontId="110" fillId="0" borderId="40" xfId="232" applyNumberFormat="1" applyFont="1" applyFill="1" applyBorder="1" applyAlignment="1" applyProtection="1">
      <alignment vertical="center"/>
      <protection locked="0"/>
    </xf>
    <xf numFmtId="165" fontId="112" fillId="44" borderId="66" xfId="232" applyNumberFormat="1" applyFont="1" applyFill="1" applyBorder="1" applyAlignment="1">
      <alignment wrapText="1"/>
    </xf>
    <xf numFmtId="49" fontId="111" fillId="0" borderId="63" xfId="381" applyNumberFormat="1" applyFont="1" applyFill="1" applyBorder="1" applyAlignment="1">
      <alignment horizontal="right" vertical="center"/>
    </xf>
    <xf numFmtId="0" fontId="6" fillId="45" borderId="58" xfId="381" applyFont="1" applyFill="1" applyBorder="1" applyAlignment="1">
      <alignment vertical="center" wrapText="1"/>
    </xf>
    <xf numFmtId="165" fontId="110" fillId="45" borderId="39" xfId="389" applyNumberFormat="1" applyFont="1" applyFill="1" applyBorder="1" applyAlignment="1"/>
    <xf numFmtId="165" fontId="112" fillId="47" borderId="60" xfId="232" applyNumberFormat="1" applyFont="1" applyFill="1" applyBorder="1" applyAlignment="1" applyProtection="1">
      <alignment vertical="center" wrapText="1"/>
      <protection locked="0"/>
    </xf>
    <xf numFmtId="165" fontId="110" fillId="45" borderId="39" xfId="389" applyNumberFormat="1" applyFont="1" applyFill="1" applyBorder="1"/>
    <xf numFmtId="165" fontId="110" fillId="0" borderId="39" xfId="232" applyNumberFormat="1" applyFont="1" applyBorder="1" applyAlignment="1" applyProtection="1">
      <alignment vertical="center"/>
      <protection locked="0"/>
    </xf>
    <xf numFmtId="49" fontId="111" fillId="0" borderId="64" xfId="381" applyNumberFormat="1" applyFont="1" applyBorder="1" applyAlignment="1">
      <alignment horizontal="right" vertical="center"/>
    </xf>
    <xf numFmtId="0" fontId="6" fillId="45" borderId="59" xfId="381" applyFont="1" applyFill="1" applyBorder="1" applyAlignment="1">
      <alignment vertical="center" wrapText="1"/>
    </xf>
    <xf numFmtId="165" fontId="110" fillId="45" borderId="25" xfId="389" applyNumberFormat="1" applyFont="1" applyFill="1" applyBorder="1" applyAlignment="1"/>
    <xf numFmtId="165" fontId="112" fillId="47" borderId="41" xfId="232" applyNumberFormat="1" applyFont="1" applyFill="1" applyBorder="1" applyAlignment="1" applyProtection="1">
      <alignment vertical="center" wrapText="1"/>
      <protection locked="0"/>
    </xf>
    <xf numFmtId="165" fontId="110" fillId="45" borderId="25" xfId="389" applyNumberFormat="1" applyFont="1" applyFill="1" applyBorder="1"/>
    <xf numFmtId="165" fontId="110" fillId="0" borderId="67" xfId="232" applyNumberFormat="1" applyFont="1" applyBorder="1" applyAlignment="1" applyProtection="1">
      <alignment vertical="center"/>
      <protection locked="0"/>
    </xf>
    <xf numFmtId="165" fontId="112" fillId="44" borderId="62" xfId="232" applyNumberFormat="1" applyFont="1" applyFill="1" applyBorder="1" applyAlignment="1">
      <alignment wrapText="1"/>
    </xf>
    <xf numFmtId="165" fontId="112" fillId="47" borderId="65" xfId="23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3" fontId="6" fillId="0" borderId="0" xfId="124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5" fontId="110" fillId="0" borderId="37" xfId="232" applyNumberFormat="1" applyFont="1" applyBorder="1" applyAlignment="1" applyProtection="1">
      <alignment vertical="center" wrapText="1"/>
      <protection locked="0"/>
    </xf>
    <xf numFmtId="165" fontId="110" fillId="0" borderId="43" xfId="232" applyNumberFormat="1" applyFont="1" applyBorder="1" applyAlignment="1" applyProtection="1">
      <alignment vertical="center" wrapText="1"/>
      <protection locked="0"/>
    </xf>
    <xf numFmtId="165" fontId="110" fillId="0" borderId="37" xfId="232" applyNumberFormat="1" applyFont="1" applyFill="1" applyBorder="1" applyAlignment="1">
      <alignment wrapText="1"/>
    </xf>
    <xf numFmtId="165" fontId="110" fillId="0" borderId="38" xfId="232" applyNumberFormat="1" applyFont="1" applyFill="1" applyBorder="1" applyAlignment="1">
      <alignment wrapText="1"/>
    </xf>
    <xf numFmtId="165" fontId="110" fillId="45" borderId="38" xfId="389" applyNumberFormat="1" applyFont="1" applyFill="1" applyBorder="1"/>
    <xf numFmtId="165" fontId="110" fillId="45" borderId="43" xfId="389" applyNumberFormat="1" applyFont="1" applyFill="1" applyBorder="1"/>
    <xf numFmtId="165" fontId="110" fillId="0" borderId="68" xfId="232" applyNumberFormat="1" applyFont="1" applyBorder="1" applyAlignment="1" applyProtection="1">
      <alignment vertical="center" wrapText="1"/>
      <protection locked="0"/>
    </xf>
    <xf numFmtId="165" fontId="112" fillId="44" borderId="69" xfId="232" applyNumberFormat="1" applyFont="1" applyFill="1" applyBorder="1" applyAlignment="1">
      <alignment wrapText="1"/>
    </xf>
    <xf numFmtId="165" fontId="110" fillId="45" borderId="60" xfId="389" applyNumberFormat="1" applyFont="1" applyFill="1" applyBorder="1"/>
    <xf numFmtId="165" fontId="110" fillId="45" borderId="41" xfId="389" applyNumberFormat="1" applyFont="1" applyFill="1" applyBorder="1"/>
    <xf numFmtId="165" fontId="110" fillId="46" borderId="37" xfId="232" applyNumberFormat="1" applyFont="1" applyFill="1" applyBorder="1" applyAlignment="1">
      <alignment wrapText="1"/>
    </xf>
    <xf numFmtId="165" fontId="110" fillId="0" borderId="43" xfId="232" applyNumberFormat="1" applyFont="1" applyFill="1" applyBorder="1" applyAlignment="1">
      <alignment vertical="center" wrapText="1"/>
    </xf>
    <xf numFmtId="165" fontId="110" fillId="45" borderId="58" xfId="389" applyNumberFormat="1" applyFont="1" applyFill="1" applyBorder="1"/>
    <xf numFmtId="165" fontId="110" fillId="45" borderId="59" xfId="389" applyNumberFormat="1" applyFont="1" applyFill="1" applyBorder="1"/>
    <xf numFmtId="165" fontId="110" fillId="0" borderId="42" xfId="232" applyNumberFormat="1" applyFont="1" applyFill="1" applyBorder="1" applyAlignment="1">
      <alignment vertical="center" wrapText="1"/>
    </xf>
    <xf numFmtId="0" fontId="7" fillId="0" borderId="74" xfId="387" applyNumberFormat="1" applyFont="1" applyFill="1" applyBorder="1" applyAlignment="1">
      <alignment horizontal="center" vertical="center"/>
    </xf>
    <xf numFmtId="0" fontId="7" fillId="0" borderId="75" xfId="387" applyNumberFormat="1" applyFont="1" applyFill="1" applyBorder="1" applyAlignment="1">
      <alignment horizontal="left" vertical="center"/>
    </xf>
    <xf numFmtId="165" fontId="7" fillId="36" borderId="75" xfId="133" applyNumberFormat="1" applyFont="1" applyFill="1" applyBorder="1" applyAlignment="1">
      <alignment horizontal="right" vertical="center"/>
    </xf>
    <xf numFmtId="165" fontId="7" fillId="36" borderId="76" xfId="133" applyNumberFormat="1" applyFont="1" applyFill="1" applyBorder="1" applyAlignment="1">
      <alignment horizontal="right" vertical="center"/>
    </xf>
    <xf numFmtId="0" fontId="7" fillId="0" borderId="44" xfId="387" applyNumberFormat="1" applyFont="1" applyFill="1" applyBorder="1" applyAlignment="1">
      <alignment horizontal="center" vertical="center"/>
    </xf>
    <xf numFmtId="0" fontId="7" fillId="0" borderId="45" xfId="387" applyNumberFormat="1" applyFont="1" applyFill="1" applyBorder="1" applyAlignment="1">
      <alignment horizontal="left" vertical="center"/>
    </xf>
    <xf numFmtId="0" fontId="7" fillId="0" borderId="45" xfId="387" applyNumberFormat="1" applyFont="1" applyFill="1" applyBorder="1" applyAlignment="1">
      <alignment horizontal="left" vertical="center" wrapText="1"/>
    </xf>
    <xf numFmtId="0" fontId="7" fillId="0" borderId="45" xfId="387" applyNumberFormat="1" applyFont="1" applyFill="1" applyBorder="1" applyAlignment="1">
      <alignment vertical="center" wrapText="1"/>
    </xf>
    <xf numFmtId="0" fontId="7" fillId="0" borderId="45" xfId="320" applyNumberFormat="1" applyFont="1" applyFill="1" applyBorder="1" applyAlignment="1">
      <alignment horizontal="left" vertical="center"/>
    </xf>
    <xf numFmtId="0" fontId="7" fillId="0" borderId="46" xfId="387" applyNumberFormat="1" applyFont="1" applyFill="1" applyBorder="1" applyAlignment="1">
      <alignment horizontal="center" vertical="center"/>
    </xf>
    <xf numFmtId="165" fontId="113" fillId="36" borderId="50" xfId="133" applyNumberFormat="1" applyFont="1" applyFill="1" applyBorder="1" applyAlignment="1">
      <alignment horizontal="right" vertical="center"/>
    </xf>
    <xf numFmtId="165" fontId="113" fillId="36" borderId="52" xfId="133" applyNumberFormat="1" applyFont="1" applyFill="1" applyBorder="1" applyAlignment="1">
      <alignment horizontal="right" vertical="center"/>
    </xf>
    <xf numFmtId="165" fontId="113" fillId="36" borderId="45" xfId="133" applyNumberFormat="1" applyFont="1" applyFill="1" applyBorder="1" applyAlignment="1">
      <alignment horizontal="right" vertical="center"/>
    </xf>
    <xf numFmtId="165" fontId="113" fillId="36" borderId="51" xfId="133" applyNumberFormat="1" applyFont="1" applyFill="1" applyBorder="1" applyAlignment="1">
      <alignment horizontal="right" vertical="center"/>
    </xf>
    <xf numFmtId="165" fontId="113" fillId="36" borderId="78" xfId="133" applyNumberFormat="1" applyFont="1" applyFill="1" applyBorder="1" applyAlignment="1">
      <alignment horizontal="right" vertical="center"/>
    </xf>
    <xf numFmtId="165" fontId="113" fillId="36" borderId="79" xfId="133" applyNumberFormat="1" applyFont="1" applyFill="1" applyBorder="1" applyAlignment="1">
      <alignment horizontal="right" vertical="center"/>
    </xf>
    <xf numFmtId="0" fontId="6" fillId="0" borderId="75" xfId="387" applyNumberFormat="1" applyFont="1" applyFill="1" applyBorder="1" applyAlignment="1">
      <alignment horizontal="left" vertical="center"/>
    </xf>
    <xf numFmtId="165" fontId="6" fillId="36" borderId="75" xfId="133" applyNumberFormat="1" applyFont="1" applyFill="1" applyBorder="1" applyAlignment="1">
      <alignment horizontal="right" vertical="center"/>
    </xf>
    <xf numFmtId="165" fontId="6" fillId="36" borderId="76" xfId="133" applyNumberFormat="1" applyFont="1" applyFill="1" applyBorder="1" applyAlignment="1">
      <alignment horizontal="right" vertical="center"/>
    </xf>
    <xf numFmtId="0" fontId="6" fillId="0" borderId="45" xfId="722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 wrapText="1"/>
    </xf>
    <xf numFmtId="0" fontId="7" fillId="36" borderId="49" xfId="387" applyNumberFormat="1" applyFont="1" applyFill="1" applyBorder="1" applyAlignment="1">
      <alignment horizontal="center" vertical="center"/>
    </xf>
    <xf numFmtId="0" fontId="7" fillId="36" borderId="49" xfId="387" applyNumberFormat="1" applyFont="1" applyFill="1" applyBorder="1" applyAlignment="1">
      <alignment vertical="center"/>
    </xf>
    <xf numFmtId="0" fontId="7" fillId="0" borderId="0" xfId="387" applyNumberFormat="1" applyFont="1" applyFill="1" applyBorder="1" applyAlignment="1">
      <alignment horizontal="left" vertical="center"/>
    </xf>
    <xf numFmtId="0" fontId="7" fillId="0" borderId="0" xfId="387" applyNumberFormat="1" applyFont="1" applyFill="1" applyBorder="1" applyAlignment="1">
      <alignment horizontal="left" vertical="center" wrapText="1"/>
    </xf>
    <xf numFmtId="0" fontId="7" fillId="36" borderId="6" xfId="387" applyNumberFormat="1" applyFont="1" applyFill="1" applyBorder="1" applyAlignment="1">
      <alignment horizontal="center" vertical="center"/>
    </xf>
    <xf numFmtId="0" fontId="7" fillId="36" borderId="72" xfId="387" applyNumberFormat="1" applyFont="1" applyFill="1" applyBorder="1" applyAlignment="1">
      <alignment vertical="center"/>
    </xf>
    <xf numFmtId="165" fontId="7" fillId="36" borderId="72" xfId="133" applyNumberFormat="1" applyFont="1" applyFill="1" applyBorder="1" applyAlignment="1">
      <alignment horizontal="right" vertical="center"/>
    </xf>
    <xf numFmtId="165" fontId="7" fillId="36" borderId="73" xfId="133" applyNumberFormat="1" applyFont="1" applyFill="1" applyBorder="1" applyAlignment="1">
      <alignment horizontal="right" vertical="center"/>
    </xf>
    <xf numFmtId="0" fontId="6" fillId="0" borderId="75" xfId="722" applyNumberFormat="1" applyFont="1" applyFill="1" applyBorder="1" applyAlignment="1">
      <alignment horizontal="left" vertical="center"/>
    </xf>
    <xf numFmtId="0" fontId="6" fillId="0" borderId="75" xfId="387" applyFont="1" applyFill="1" applyBorder="1" applyAlignment="1">
      <alignment horizontal="left" vertical="center"/>
    </xf>
    <xf numFmtId="0" fontId="6" fillId="0" borderId="45" xfId="387" applyFont="1" applyFill="1" applyBorder="1" applyAlignment="1">
      <alignment horizontal="left" vertical="center"/>
    </xf>
    <xf numFmtId="0" fontId="6" fillId="0" borderId="50" xfId="387" applyFont="1" applyFill="1" applyBorder="1" applyAlignment="1">
      <alignment horizontal="left" vertical="center"/>
    </xf>
    <xf numFmtId="165" fontId="6" fillId="36" borderId="50" xfId="133" applyNumberFormat="1" applyFont="1" applyFill="1" applyBorder="1" applyAlignment="1">
      <alignment horizontal="right" vertical="center"/>
    </xf>
    <xf numFmtId="165" fontId="6" fillId="36" borderId="52" xfId="133" applyNumberFormat="1" applyFont="1" applyFill="1" applyBorder="1" applyAlignment="1">
      <alignment horizontal="right" vertical="center"/>
    </xf>
    <xf numFmtId="0" fontId="6" fillId="0" borderId="0" xfId="387" applyFont="1" applyFill="1" applyBorder="1" applyAlignment="1">
      <alignment horizontal="left" vertical="center"/>
    </xf>
    <xf numFmtId="165" fontId="6" fillId="0" borderId="0" xfId="133" applyNumberFormat="1" applyFont="1" applyFill="1" applyBorder="1" applyAlignment="1">
      <alignment horizontal="right" vertical="center"/>
    </xf>
    <xf numFmtId="0" fontId="7" fillId="0" borderId="45" xfId="387" applyFont="1" applyFill="1" applyBorder="1" applyAlignment="1">
      <alignment horizontal="left" vertical="center"/>
    </xf>
    <xf numFmtId="0" fontId="7" fillId="0" borderId="0" xfId="387" applyFont="1" applyFill="1" applyBorder="1" applyAlignment="1">
      <alignment horizontal="left" vertical="center"/>
    </xf>
    <xf numFmtId="0" fontId="110" fillId="0" borderId="40" xfId="232" applyNumberFormat="1" applyFont="1" applyBorder="1" applyAlignment="1" applyProtection="1">
      <alignment vertical="center" wrapText="1"/>
      <protection locked="0"/>
    </xf>
    <xf numFmtId="2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 applyProtection="1">
      <alignment vertical="center" wrapText="1"/>
      <protection locked="0"/>
    </xf>
    <xf numFmtId="165" fontId="110" fillId="0" borderId="40" xfId="232" applyNumberFormat="1" applyFont="1" applyFill="1" applyBorder="1" applyAlignment="1" applyProtection="1">
      <alignment vertical="center" wrapText="1"/>
      <protection locked="0"/>
    </xf>
    <xf numFmtId="165" fontId="110" fillId="0" borderId="27" xfId="232" applyNumberFormat="1" applyFont="1" applyFill="1" applyBorder="1" applyAlignment="1" applyProtection="1">
      <alignment vertical="center" wrapText="1"/>
      <protection locked="0"/>
    </xf>
    <xf numFmtId="165" fontId="110" fillId="0" borderId="4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vertical="center"/>
      <protection locked="0"/>
    </xf>
    <xf numFmtId="165" fontId="110" fillId="0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horizontal="center" vertical="center"/>
      <protection locked="0"/>
    </xf>
    <xf numFmtId="165" fontId="110" fillId="0" borderId="42" xfId="232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/>
    <xf numFmtId="165" fontId="0" fillId="0" borderId="0" xfId="0" applyNumberFormat="1"/>
    <xf numFmtId="165" fontId="6" fillId="50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50" xfId="387" applyNumberFormat="1" applyFont="1" applyFill="1" applyBorder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Border="1"/>
    <xf numFmtId="165" fontId="6" fillId="0" borderId="0" xfId="0" applyNumberFormat="1" applyFont="1" applyFill="1" applyBorder="1"/>
    <xf numFmtId="0" fontId="113" fillId="0" borderId="0" xfId="0" applyFont="1" applyFill="1" applyAlignment="1">
      <alignment vertical="center"/>
    </xf>
    <xf numFmtId="0" fontId="113" fillId="36" borderId="77" xfId="0" applyFont="1" applyFill="1" applyBorder="1" applyAlignment="1">
      <alignment vertical="center" wrapText="1"/>
    </xf>
    <xf numFmtId="0" fontId="113" fillId="36" borderId="77" xfId="0" applyFont="1" applyFill="1" applyBorder="1" applyAlignment="1">
      <alignment horizontal="center" vertical="center"/>
    </xf>
    <xf numFmtId="0" fontId="113" fillId="36" borderId="48" xfId="0" applyFont="1" applyFill="1" applyBorder="1" applyAlignment="1">
      <alignment vertical="center"/>
    </xf>
    <xf numFmtId="0" fontId="113" fillId="36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113" fillId="36" borderId="49" xfId="0" applyFont="1" applyFill="1" applyBorder="1" applyAlignment="1">
      <alignment vertical="center" wrapText="1"/>
    </xf>
    <xf numFmtId="0" fontId="113" fillId="36" borderId="49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22" fillId="36" borderId="49" xfId="0" applyFont="1" applyFill="1" applyBorder="1" applyAlignment="1"/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73" xfId="0" applyFont="1" applyFill="1" applyBorder="1" applyAlignment="1">
      <alignment horizontal="center" vertical="top" wrapText="1"/>
    </xf>
    <xf numFmtId="0" fontId="6" fillId="0" borderId="72" xfId="0" applyFont="1" applyFill="1" applyBorder="1" applyAlignment="1">
      <alignment horizontal="center" vertical="top" wrapText="1"/>
    </xf>
    <xf numFmtId="0" fontId="6" fillId="0" borderId="72" xfId="0" applyFont="1" applyFill="1" applyBorder="1" applyAlignment="1">
      <alignment vertical="top"/>
    </xf>
    <xf numFmtId="0" fontId="6" fillId="0" borderId="71" xfId="0" applyFont="1" applyFill="1" applyBorder="1" applyAlignment="1">
      <alignment horizontal="center" vertical="top" wrapText="1"/>
    </xf>
    <xf numFmtId="0" fontId="6" fillId="0" borderId="70" xfId="0" applyFont="1" applyFill="1" applyBorder="1" applyAlignment="1">
      <alignment horizontal="center" vertical="center" wrapText="1"/>
    </xf>
    <xf numFmtId="0" fontId="114" fillId="0" borderId="0" xfId="0" applyFont="1" applyFill="1" applyAlignment="1">
      <alignment horizontal="left"/>
    </xf>
    <xf numFmtId="0" fontId="112" fillId="0" borderId="0" xfId="0" applyFont="1" applyFill="1" applyAlignment="1">
      <alignment vertical="center"/>
    </xf>
    <xf numFmtId="0" fontId="1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114" fillId="0" borderId="0" xfId="0" applyFont="1" applyFill="1" applyAlignment="1">
      <alignment vertical="center"/>
    </xf>
    <xf numFmtId="0" fontId="6" fillId="0" borderId="71" xfId="0" applyFont="1" applyFill="1" applyBorder="1" applyAlignment="1">
      <alignment horizontal="center" vertical="top"/>
    </xf>
    <xf numFmtId="0" fontId="6" fillId="0" borderId="7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0" xfId="387" applyNumberFormat="1" applyFont="1" applyFill="1" applyBorder="1" applyAlignment="1">
      <alignment horizontal="left" vertical="center"/>
    </xf>
    <xf numFmtId="49" fontId="7" fillId="0" borderId="70" xfId="0" applyNumberFormat="1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14" fillId="0" borderId="0" xfId="0" applyFont="1" applyFill="1" applyAlignment="1">
      <alignment horizontal="center"/>
    </xf>
    <xf numFmtId="0" fontId="0" fillId="0" borderId="0" xfId="0" applyAlignment="1"/>
    <xf numFmtId="0" fontId="7" fillId="0" borderId="0" xfId="0" applyFont="1" applyFill="1" applyAlignment="1">
      <alignment horizontal="left"/>
    </xf>
    <xf numFmtId="0" fontId="7" fillId="0" borderId="0" xfId="0" applyFont="1" applyAlignment="1"/>
    <xf numFmtId="0" fontId="120" fillId="0" borderId="0" xfId="0" applyFont="1" applyFill="1" applyBorder="1" applyAlignment="1">
      <alignment horizontal="center" vertical="center" wrapText="1"/>
    </xf>
    <xf numFmtId="0" fontId="115" fillId="0" borderId="0" xfId="0" applyFont="1" applyFill="1" applyAlignment="1">
      <alignment horizontal="right"/>
    </xf>
    <xf numFmtId="0" fontId="120" fillId="0" borderId="0" xfId="387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5" fillId="0" borderId="0" xfId="0" applyFont="1" applyFill="1" applyAlignment="1">
      <alignment horizontal="right" vertical="center"/>
    </xf>
    <xf numFmtId="0" fontId="114" fillId="0" borderId="0" xfId="0" applyFont="1" applyFill="1" applyAlignment="1">
      <alignment horizontal="center" vertical="center"/>
    </xf>
    <xf numFmtId="0" fontId="115" fillId="0" borderId="8" xfId="0" applyFont="1" applyFill="1" applyBorder="1" applyAlignment="1">
      <alignment horizontal="right" vertical="center"/>
    </xf>
    <xf numFmtId="0" fontId="7" fillId="49" borderId="56" xfId="389" applyFont="1" applyFill="1" applyBorder="1" applyAlignment="1">
      <alignment horizontal="center" vertical="center" textRotation="90"/>
    </xf>
    <xf numFmtId="0" fontId="7" fillId="49" borderId="34" xfId="389" applyFont="1" applyFill="1" applyBorder="1" applyAlignment="1">
      <alignment horizontal="center" vertical="center" textRotation="90"/>
    </xf>
    <xf numFmtId="0" fontId="7" fillId="49" borderId="57" xfId="389" applyFont="1" applyFill="1" applyBorder="1" applyAlignment="1">
      <alignment horizontal="center" vertical="center" textRotation="90"/>
    </xf>
    <xf numFmtId="0" fontId="7" fillId="49" borderId="58" xfId="0" applyNumberFormat="1" applyFont="1" applyFill="1" applyBorder="1" applyAlignment="1" applyProtection="1">
      <alignment horizontal="center" vertical="center" wrapText="1"/>
    </xf>
    <xf numFmtId="0" fontId="7" fillId="49" borderId="42" xfId="0" applyNumberFormat="1" applyFont="1" applyFill="1" applyBorder="1" applyAlignment="1" applyProtection="1">
      <alignment horizontal="center" vertical="center" wrapText="1"/>
    </xf>
    <xf numFmtId="0" fontId="7" fillId="49" borderId="59" xfId="0" applyNumberFormat="1" applyFont="1" applyFill="1" applyBorder="1" applyAlignment="1" applyProtection="1">
      <alignment horizontal="center" vertical="center" wrapText="1"/>
    </xf>
    <xf numFmtId="0" fontId="110" fillId="36" borderId="43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7" fillId="36" borderId="60" xfId="0" applyNumberFormat="1" applyFont="1" applyFill="1" applyBorder="1" applyAlignment="1" applyProtection="1">
      <alignment horizontal="center" vertical="center" wrapText="1"/>
    </xf>
    <xf numFmtId="0" fontId="7" fillId="36" borderId="39" xfId="0" applyNumberFormat="1" applyFont="1" applyFill="1" applyBorder="1" applyAlignment="1" applyProtection="1">
      <alignment horizontal="center" vertical="center" wrapText="1"/>
    </xf>
    <xf numFmtId="0" fontId="7" fillId="36" borderId="58" xfId="0" applyNumberFormat="1" applyFont="1" applyFill="1" applyBorder="1" applyAlignment="1" applyProtection="1">
      <alignment horizontal="center" vertical="center" wrapText="1"/>
    </xf>
    <xf numFmtId="0" fontId="110" fillId="36" borderId="13" xfId="0" applyFont="1" applyFill="1" applyBorder="1" applyAlignment="1" applyProtection="1">
      <alignment horizontal="center" vertical="center" textRotation="90" wrapText="1"/>
    </xf>
    <xf numFmtId="0" fontId="110" fillId="36" borderId="25" xfId="0" applyFont="1" applyFill="1" applyBorder="1" applyAlignment="1" applyProtection="1">
      <alignment horizontal="center" vertical="center" textRotation="90" wrapText="1"/>
    </xf>
    <xf numFmtId="0" fontId="110" fillId="36" borderId="42" xfId="0" applyFont="1" applyFill="1" applyBorder="1" applyAlignment="1" applyProtection="1">
      <alignment horizontal="center" vertical="center" textRotation="90" wrapText="1"/>
    </xf>
    <xf numFmtId="0" fontId="110" fillId="36" borderId="59" xfId="0" applyFont="1" applyFill="1" applyBorder="1" applyAlignment="1" applyProtection="1">
      <alignment horizontal="center" vertical="center" textRotation="90" wrapText="1"/>
    </xf>
    <xf numFmtId="0" fontId="7" fillId="48" borderId="39" xfId="0" applyFont="1" applyFill="1" applyBorder="1" applyAlignment="1" applyProtection="1">
      <alignment horizontal="center" vertical="center" wrapText="1"/>
    </xf>
    <xf numFmtId="0" fontId="7" fillId="48" borderId="13" xfId="0" applyFont="1" applyFill="1" applyBorder="1" applyAlignment="1" applyProtection="1">
      <alignment horizontal="center" vertical="center" wrapText="1"/>
    </xf>
    <xf numFmtId="0" fontId="7" fillId="48" borderId="25" xfId="0" applyFont="1" applyFill="1" applyBorder="1" applyAlignment="1" applyProtection="1">
      <alignment horizontal="center" vertical="center" wrapText="1"/>
    </xf>
    <xf numFmtId="0" fontId="7" fillId="36" borderId="63" xfId="0" applyNumberFormat="1" applyFont="1" applyFill="1" applyBorder="1" applyAlignment="1" applyProtection="1">
      <alignment horizontal="center" vertical="center" wrapText="1"/>
    </xf>
    <xf numFmtId="0" fontId="110" fillId="36" borderId="32" xfId="0" applyFont="1" applyFill="1" applyBorder="1" applyAlignment="1" applyProtection="1">
      <alignment horizontal="center" vertical="center" textRotation="90" wrapText="1"/>
    </xf>
    <xf numFmtId="0" fontId="110" fillId="36" borderId="64" xfId="0" applyFont="1" applyFill="1" applyBorder="1" applyAlignment="1" applyProtection="1">
      <alignment horizontal="center" vertical="center" textRotation="90" wrapText="1"/>
    </xf>
    <xf numFmtId="0" fontId="7" fillId="36" borderId="61" xfId="389" applyFont="1" applyFill="1" applyBorder="1" applyAlignment="1">
      <alignment horizontal="center" vertical="center" wrapText="1"/>
    </xf>
    <xf numFmtId="0" fontId="7" fillId="36" borderId="62" xfId="389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/>
    </xf>
    <xf numFmtId="0" fontId="114" fillId="0" borderId="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</cellXfs>
  <cellStyles count="724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" xfId="124" builtinId="3"/>
    <cellStyle name="Comma %" xfId="125"/>
    <cellStyle name="Comma 0.0" xfId="126"/>
    <cellStyle name="Comma 0.0%" xfId="127"/>
    <cellStyle name="Comma 0.00" xfId="128"/>
    <cellStyle name="Comma 0.00%" xfId="129"/>
    <cellStyle name="Comma 0.000" xfId="130"/>
    <cellStyle name="Comma 0.000%" xfId="131"/>
    <cellStyle name="Comma 10" xfId="132"/>
    <cellStyle name="Comma 10 2" xfId="133"/>
    <cellStyle name="Comma 11" xfId="134"/>
    <cellStyle name="Comma 11 2" xfId="719"/>
    <cellStyle name="Comma 12" xfId="135"/>
    <cellStyle name="Comma 13" xfId="136"/>
    <cellStyle name="Comma 13 2" xfId="137"/>
    <cellStyle name="Comma 13 3" xfId="138"/>
    <cellStyle name="Comma 14" xfId="706"/>
    <cellStyle name="Comma 14 2" xfId="139"/>
    <cellStyle name="Comma 14 2 2" xfId="140"/>
    <cellStyle name="Comma 14 2 2 2" xfId="141"/>
    <cellStyle name="Comma 14 2 2 3" xfId="142"/>
    <cellStyle name="Comma 14 3" xfId="143"/>
    <cellStyle name="Comma 14 3 2" xfId="144"/>
    <cellStyle name="Comma 14 3 3" xfId="145"/>
    <cellStyle name="Comma 15" xfId="710"/>
    <cellStyle name="Comma 16" xfId="713"/>
    <cellStyle name="Comma 2" xfId="146"/>
    <cellStyle name="Comma 2 2" xfId="147"/>
    <cellStyle name="Comma 2 2 10" xfId="148"/>
    <cellStyle name="Comma 2 2 11" xfId="149"/>
    <cellStyle name="Comma 2 2 12" xfId="715"/>
    <cellStyle name="Comma 2 2 2" xfId="150"/>
    <cellStyle name="Comma 2 2 2 10" xfId="151"/>
    <cellStyle name="Comma 2 2 2 11" xfId="152"/>
    <cellStyle name="Comma 2 2 2 2" xfId="153"/>
    <cellStyle name="Comma 2 2 2 2 2" xfId="154"/>
    <cellStyle name="Comma 2 2 2 2 2 2" xfId="155"/>
    <cellStyle name="Comma 2 2 2 2 2 2 2" xfId="156"/>
    <cellStyle name="Comma 2 2 2 2 2 2 2 2" xfId="157"/>
    <cellStyle name="Comma 2 2 2 2 2 2 2 2 2" xfId="158"/>
    <cellStyle name="Comma 2 2 2 2 2 2 2 2 2 2" xfId="159"/>
    <cellStyle name="Comma 2 2 2 2 2 2 2 2 2 2 2" xfId="160"/>
    <cellStyle name="Comma 2 2 2 2 2 2 2 2 2 2 3" xfId="161"/>
    <cellStyle name="Comma 2 2 2 2 2 2 2 2 2 3" xfId="162"/>
    <cellStyle name="Comma 2 2 2 2 2 2 2 2 2 4" xfId="163"/>
    <cellStyle name="Comma 2 2 2 2 2 2 2 2 3" xfId="164"/>
    <cellStyle name="Comma 2 2 2 2 2 2 2 2 4" xfId="165"/>
    <cellStyle name="Comma 2 2 2 2 2 2 2 3" xfId="166"/>
    <cellStyle name="Comma 2 2 2 2 2 2 2 4" xfId="167"/>
    <cellStyle name="Comma 2 2 2 2 2 2 2 5" xfId="168"/>
    <cellStyle name="Comma 2 2 2 2 2 2 3" xfId="169"/>
    <cellStyle name="Comma 2 2 2 2 2 2 4" xfId="170"/>
    <cellStyle name="Comma 2 2 2 2 2 2 5" xfId="171"/>
    <cellStyle name="Comma 2 2 2 2 2 2 6" xfId="172"/>
    <cellStyle name="Comma 2 2 2 2 2 3" xfId="173"/>
    <cellStyle name="Comma 2 2 2 2 2 3 2" xfId="174"/>
    <cellStyle name="Comma 2 2 2 2 2 4" xfId="175"/>
    <cellStyle name="Comma 2 2 2 2 2 5" xfId="176"/>
    <cellStyle name="Comma 2 2 2 2 2 6" xfId="177"/>
    <cellStyle name="Comma 2 2 2 2 3" xfId="178"/>
    <cellStyle name="Comma 2 2 2 2 4" xfId="179"/>
    <cellStyle name="Comma 2 2 2 2 5" xfId="180"/>
    <cellStyle name="Comma 2 2 2 2 5 2" xfId="181"/>
    <cellStyle name="Comma 2 2 2 2 6" xfId="182"/>
    <cellStyle name="Comma 2 2 2 2 7" xfId="183"/>
    <cellStyle name="Comma 2 2 2 2 8" xfId="184"/>
    <cellStyle name="Comma 2 2 2 2 9" xfId="185"/>
    <cellStyle name="Comma 2 2 2 3" xfId="186"/>
    <cellStyle name="Comma 2 2 2 4" xfId="187"/>
    <cellStyle name="Comma 2 2 2 5" xfId="188"/>
    <cellStyle name="Comma 2 2 2 5 2" xfId="189"/>
    <cellStyle name="Comma 2 2 2 5 2 2" xfId="190"/>
    <cellStyle name="Comma 2 2 2 5 2 2 2" xfId="191"/>
    <cellStyle name="Comma 2 2 2 5 2 3" xfId="192"/>
    <cellStyle name="Comma 2 2 2 5 3" xfId="193"/>
    <cellStyle name="Comma 2 2 2 5 3 2" xfId="194"/>
    <cellStyle name="Comma 2 2 2 6" xfId="195"/>
    <cellStyle name="Comma 2 2 2 7" xfId="196"/>
    <cellStyle name="Comma 2 2 2 7 2" xfId="197"/>
    <cellStyle name="Comma 2 2 2 8" xfId="198"/>
    <cellStyle name="Comma 2 2 2 9" xfId="19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3" xfId="205"/>
    <cellStyle name="Comma 2 2 3 2 3" xfId="206"/>
    <cellStyle name="Comma 2 2 3 2 3 2" xfId="207"/>
    <cellStyle name="Comma 2 2 3 3" xfId="208"/>
    <cellStyle name="Comma 2 2 3 4" xfId="209"/>
    <cellStyle name="Comma 2 2 3 5" xfId="210"/>
    <cellStyle name="Comma 2 2 3 5 2" xfId="211"/>
    <cellStyle name="Comma 2 2 3 6" xfId="212"/>
    <cellStyle name="Comma 2 2 4" xfId="213"/>
    <cellStyle name="Comma 2 2 5" xfId="214"/>
    <cellStyle name="Comma 2 2 5 2" xfId="215"/>
    <cellStyle name="Comma 2 2 5 2 2" xfId="216"/>
    <cellStyle name="Comma 2 2 5 2 2 2" xfId="217"/>
    <cellStyle name="Comma 2 2 5 2 3" xfId="218"/>
    <cellStyle name="Comma 2 2 5 3" xfId="219"/>
    <cellStyle name="Comma 2 2 5 3 2" xfId="220"/>
    <cellStyle name="Comma 2 2 6" xfId="221"/>
    <cellStyle name="Comma 2 2 7" xfId="222"/>
    <cellStyle name="Comma 2 2 7 2" xfId="223"/>
    <cellStyle name="Comma 2 2 8" xfId="224"/>
    <cellStyle name="Comma 2 2 9" xfId="225"/>
    <cellStyle name="Comma 2 3" xfId="226"/>
    <cellStyle name="Comma 2 4" xfId="227"/>
    <cellStyle name="Comma 2 5" xfId="228"/>
    <cellStyle name="Comma 2 6" xfId="229"/>
    <cellStyle name="Comma 2 7" xfId="230"/>
    <cellStyle name="Comma 2 8" xfId="231"/>
    <cellStyle name="Comma 2 9" xfId="232"/>
    <cellStyle name="Comma 2 9 2" xfId="720"/>
    <cellStyle name="Comma 2_kvartaluri statistikuri angarishi (dazgveva) 30_03_09 -IQ 2009" xfId="233"/>
    <cellStyle name="Comma 3" xfId="234"/>
    <cellStyle name="Comma 3 2" xfId="235"/>
    <cellStyle name="Comma 3 2 2" xfId="236"/>
    <cellStyle name="Comma 3 3" xfId="237"/>
    <cellStyle name="Comma 4" xfId="238"/>
    <cellStyle name="Comma 4 2" xfId="239"/>
    <cellStyle name="Comma 5" xfId="240"/>
    <cellStyle name="Comma 5 2" xfId="241"/>
    <cellStyle name="Comma 5 3" xfId="242"/>
    <cellStyle name="Comma 6" xfId="243"/>
    <cellStyle name="Comma 6 2" xfId="244"/>
    <cellStyle name="Comma 7" xfId="245"/>
    <cellStyle name="Comma 7 2" xfId="246"/>
    <cellStyle name="Comma 8" xfId="247"/>
    <cellStyle name="Comma 9" xfId="248"/>
    <cellStyle name="Commodity" xfId="249"/>
    <cellStyle name="Company Name" xfId="250"/>
    <cellStyle name="Copied" xfId="251"/>
    <cellStyle name="COST1" xfId="252"/>
    <cellStyle name="CR Comma" xfId="253"/>
    <cellStyle name="CR Currency" xfId="254"/>
    <cellStyle name="Credit" xfId="255"/>
    <cellStyle name="Credit subtotal" xfId="256"/>
    <cellStyle name="Credit Total" xfId="257"/>
    <cellStyle name="Credit_investments analysis TBIH (2)" xfId="258"/>
    <cellStyle name="Currency %" xfId="259"/>
    <cellStyle name="Currency [0] _טאלדן מוטורס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Date" xfId="267"/>
    <cellStyle name="Debit" xfId="268"/>
    <cellStyle name="Debit subtotal" xfId="269"/>
    <cellStyle name="Debit Total" xfId="270"/>
    <cellStyle name="Debit_investments analysis TBIH (2)" xfId="271"/>
    <cellStyle name="Dziesiętny_GTC_INTERCOMPANY_LOANS" xfId="272"/>
    <cellStyle name="Emphasis 1" xfId="273"/>
    <cellStyle name="Emphasis 2" xfId="274"/>
    <cellStyle name="Emphasis 3" xfId="275"/>
    <cellStyle name="Entered" xfId="276"/>
    <cellStyle name="Euro" xfId="277"/>
    <cellStyle name="Exchange" xfId="278"/>
    <cellStyle name="Explanatory Text 2" xfId="279"/>
    <cellStyle name="Explanatory Text 3" xfId="280"/>
    <cellStyle name="Good 2" xfId="281"/>
    <cellStyle name="Good 3" xfId="282"/>
    <cellStyle name="Grey" xfId="283"/>
    <cellStyle name="Header1" xfId="284"/>
    <cellStyle name="Header2" xfId="285"/>
    <cellStyle name="Heading" xfId="286"/>
    <cellStyle name="Heading 1 2" xfId="287"/>
    <cellStyle name="Heading 1 3" xfId="288"/>
    <cellStyle name="Heading 2 2" xfId="289"/>
    <cellStyle name="Heading 2 3" xfId="290"/>
    <cellStyle name="Heading 3 2" xfId="291"/>
    <cellStyle name="Heading 3 3" xfId="292"/>
    <cellStyle name="Heading 4 2" xfId="293"/>
    <cellStyle name="Heading 4 3" xfId="294"/>
    <cellStyle name="Heading No Underline" xfId="295"/>
    <cellStyle name="Heading With Underline" xfId="296"/>
    <cellStyle name="Hypertextov? odkaz" xfId="297"/>
    <cellStyle name="Inflation" xfId="298"/>
    <cellStyle name="Input [yellow]" xfId="299"/>
    <cellStyle name="Input 2" xfId="300"/>
    <cellStyle name="Input 3" xfId="301"/>
    <cellStyle name="Input Cells" xfId="302"/>
    <cellStyle name="Interest" xfId="303"/>
    <cellStyle name="Linked Cell 2" xfId="304"/>
    <cellStyle name="Linked Cell 3" xfId="305"/>
    <cellStyle name="Linked Cells" xfId="306"/>
    <cellStyle name="Maturity" xfId="307"/>
    <cellStyle name="Metric tons" xfId="308"/>
    <cellStyle name="Milliers [0]_!!!GO" xfId="309"/>
    <cellStyle name="Milliers_!!!GO" xfId="310"/>
    <cellStyle name="Mon?taire [0]_!!!GO" xfId="311"/>
    <cellStyle name="Mon?taire_!!!GO" xfId="312"/>
    <cellStyle name="Neutral 2" xfId="313"/>
    <cellStyle name="Neutral 3" xfId="314"/>
    <cellStyle name="norm?ln?_List1" xfId="315"/>
    <cellStyle name="norm?lne_Badget 2000(A)" xfId="316"/>
    <cellStyle name="Normal" xfId="0" builtinId="0"/>
    <cellStyle name="Normal - Style1" xfId="317"/>
    <cellStyle name="Normal 10" xfId="318"/>
    <cellStyle name="Normal 10 2" xfId="319"/>
    <cellStyle name="Normal 11" xfId="320"/>
    <cellStyle name="Normal 11 2" xfId="718"/>
    <cellStyle name="Normal 12" xfId="321"/>
    <cellStyle name="Normal 12 2" xfId="322"/>
    <cellStyle name="Normal 12 2 2" xfId="323"/>
    <cellStyle name="Normal 12 2 3" xfId="324"/>
    <cellStyle name="Normal 12 3" xfId="325"/>
    <cellStyle name="Normal 12 3 2" xfId="326"/>
    <cellStyle name="Normal 12 3 3" xfId="327"/>
    <cellStyle name="Normal 12 4" xfId="328"/>
    <cellStyle name="Normal 12 4 2" xfId="329"/>
    <cellStyle name="Normal 12 4 3" xfId="330"/>
    <cellStyle name="Normal 12 5" xfId="331"/>
    <cellStyle name="Normal 12 5 2" xfId="332"/>
    <cellStyle name="Normal 12 5 3" xfId="333"/>
    <cellStyle name="Normal 12 6" xfId="334"/>
    <cellStyle name="Normal 12 6 2" xfId="335"/>
    <cellStyle name="Normal 12 6 3" xfId="336"/>
    <cellStyle name="Normal 12 7" xfId="337"/>
    <cellStyle name="Normal 12 8" xfId="338"/>
    <cellStyle name="Normal 12 9" xfId="339"/>
    <cellStyle name="Normal 13" xfId="340"/>
    <cellStyle name="Normal 13 2" xfId="341"/>
    <cellStyle name="Normal 13 2 2" xfId="342"/>
    <cellStyle name="Normal 13 2 3" xfId="343"/>
    <cellStyle name="Normal 13 3" xfId="344"/>
    <cellStyle name="Normal 13 3 2" xfId="345"/>
    <cellStyle name="Normal 13 3 3" xfId="346"/>
    <cellStyle name="Normal 13 4" xfId="347"/>
    <cellStyle name="Normal 13 4 2" xfId="348"/>
    <cellStyle name="Normal 13 4 3" xfId="349"/>
    <cellStyle name="Normal 13 5" xfId="350"/>
    <cellStyle name="Normal 13 5 2" xfId="351"/>
    <cellStyle name="Normal 13 5 3" xfId="352"/>
    <cellStyle name="Normal 13 6" xfId="353"/>
    <cellStyle name="Normal 13 6 2" xfId="354"/>
    <cellStyle name="Normal 13 6 3" xfId="355"/>
    <cellStyle name="Normal 13 7" xfId="356"/>
    <cellStyle name="Normal 13 8" xfId="357"/>
    <cellStyle name="Normal 13 9" xfId="358"/>
    <cellStyle name="Normal 14" xfId="359"/>
    <cellStyle name="Normal 14 2" xfId="360"/>
    <cellStyle name="Normal 14 3" xfId="361"/>
    <cellStyle name="Normal 14 4" xfId="362"/>
    <cellStyle name="Normal 15" xfId="363"/>
    <cellStyle name="Normal 15 2" xfId="364"/>
    <cellStyle name="Normal 15 2 2" xfId="365"/>
    <cellStyle name="Normal 15 2 3" xfId="366"/>
    <cellStyle name="Normal 15 3" xfId="367"/>
    <cellStyle name="Normal 15 3 2" xfId="368"/>
    <cellStyle name="Normal 15 3 3" xfId="369"/>
    <cellStyle name="Normal 15 4" xfId="370"/>
    <cellStyle name="Normal 15 4 2" xfId="371"/>
    <cellStyle name="Normal 15 4 3" xfId="372"/>
    <cellStyle name="Normal 15 5" xfId="373"/>
    <cellStyle name="Normal 15 5 2" xfId="374"/>
    <cellStyle name="Normal 15 5 3" xfId="375"/>
    <cellStyle name="Normal 15 6" xfId="376"/>
    <cellStyle name="Normal 15 6 2" xfId="377"/>
    <cellStyle name="Normal 15 6 3" xfId="378"/>
    <cellStyle name="Normal 15 7" xfId="379"/>
    <cellStyle name="Normal 15 8" xfId="380"/>
    <cellStyle name="Normal 16" xfId="381"/>
    <cellStyle name="Normal 17" xfId="382"/>
    <cellStyle name="Normal 17 2" xfId="383"/>
    <cellStyle name="Normal 17 3" xfId="384"/>
    <cellStyle name="Normal 18" xfId="705"/>
    <cellStyle name="Normal 18 2" xfId="385"/>
    <cellStyle name="Normal 18 3" xfId="386"/>
    <cellStyle name="Normal 19" xfId="707"/>
    <cellStyle name="Normal 2" xfId="387"/>
    <cellStyle name="Normal 2 10" xfId="388"/>
    <cellStyle name="Normal 2 11" xfId="389"/>
    <cellStyle name="Normal 2 12" xfId="714"/>
    <cellStyle name="Normal 2 2" xfId="390"/>
    <cellStyle name="Normal 2 2 10" xfId="391"/>
    <cellStyle name="Normal 2 2 11" xfId="392"/>
    <cellStyle name="Normal 2 2 12" xfId="393"/>
    <cellStyle name="Normal 2 2 13" xfId="717"/>
    <cellStyle name="Normal 2 2 2" xfId="394"/>
    <cellStyle name="Normal 2 2 2 10" xfId="395"/>
    <cellStyle name="Normal 2 2 2 11" xfId="396"/>
    <cellStyle name="Normal 2 2 2 2" xfId="397"/>
    <cellStyle name="Normal 2 2 2 2 2" xfId="398"/>
    <cellStyle name="Normal 2 2 2 2 2 2" xfId="399"/>
    <cellStyle name="Normal 2 2 2 2 2 2 2" xfId="400"/>
    <cellStyle name="Normal 2 2 2 2 2 2 2 2" xfId="401"/>
    <cellStyle name="Normal 2 2 2 2 2 2 2 2 2" xfId="402"/>
    <cellStyle name="Normal 2 2 2 2 2 2 2 2 2 2" xfId="403"/>
    <cellStyle name="Normal 2 2 2 2 2 2 2 2 2 2 2" xfId="404"/>
    <cellStyle name="Normal 2 2 2 2 2 2 2 2 2 2 3" xfId="405"/>
    <cellStyle name="Normal 2 2 2 2 2 2 2 2 2 3" xfId="406"/>
    <cellStyle name="Normal 2 2 2 2 2 2 2 2 2 4" xfId="407"/>
    <cellStyle name="Normal 2 2 2 2 2 2 2 2 3" xfId="408"/>
    <cellStyle name="Normal 2 2 2 2 2 2 2 2 4" xfId="409"/>
    <cellStyle name="Normal 2 2 2 2 2 2 2 3" xfId="410"/>
    <cellStyle name="Normal 2 2 2 2 2 2 2 4" xfId="411"/>
    <cellStyle name="Normal 2 2 2 2 2 2 2 5" xfId="412"/>
    <cellStyle name="Normal 2 2 2 2 2 2 3" xfId="413"/>
    <cellStyle name="Normal 2 2 2 2 2 2 4" xfId="414"/>
    <cellStyle name="Normal 2 2 2 2 2 2 5" xfId="415"/>
    <cellStyle name="Normal 2 2 2 2 2 2 6" xfId="416"/>
    <cellStyle name="Normal 2 2 2 2 2 3" xfId="417"/>
    <cellStyle name="Normal 2 2 2 2 2 3 2" xfId="418"/>
    <cellStyle name="Normal 2 2 2 2 2 4" xfId="419"/>
    <cellStyle name="Normal 2 2 2 2 2 5" xfId="420"/>
    <cellStyle name="Normal 2 2 2 2 2 6" xfId="421"/>
    <cellStyle name="Normal 2 2 2 2 3" xfId="422"/>
    <cellStyle name="Normal 2 2 2 2 4" xfId="423"/>
    <cellStyle name="Normal 2 2 2 2 5" xfId="424"/>
    <cellStyle name="Normal 2 2 2 2 5 2" xfId="425"/>
    <cellStyle name="Normal 2 2 2 2 6" xfId="426"/>
    <cellStyle name="Normal 2 2 2 2 7" xfId="427"/>
    <cellStyle name="Normal 2 2 2 2 8" xfId="428"/>
    <cellStyle name="Normal 2 2 2 2 9" xfId="429"/>
    <cellStyle name="Normal 2 2 2 3" xfId="430"/>
    <cellStyle name="Normal 2 2 2 4" xfId="431"/>
    <cellStyle name="Normal 2 2 2 5" xfId="432"/>
    <cellStyle name="Normal 2 2 2 5 2" xfId="433"/>
    <cellStyle name="Normal 2 2 2 5 2 2" xfId="434"/>
    <cellStyle name="Normal 2 2 2 5 2 2 2" xfId="435"/>
    <cellStyle name="Normal 2 2 2 5 2 3" xfId="436"/>
    <cellStyle name="Normal 2 2 2 5 3" xfId="437"/>
    <cellStyle name="Normal 2 2 2 5 3 2" xfId="438"/>
    <cellStyle name="Normal 2 2 2 6" xfId="439"/>
    <cellStyle name="Normal 2 2 2 7" xfId="440"/>
    <cellStyle name="Normal 2 2 2 7 2" xfId="441"/>
    <cellStyle name="Normal 2 2 2 8" xfId="442"/>
    <cellStyle name="Normal 2 2 2 9" xfId="443"/>
    <cellStyle name="Normal 2 2 3" xfId="444"/>
    <cellStyle name="Normal 2 2 3 2" xfId="445"/>
    <cellStyle name="Normal 2 2 3 2 2" xfId="446"/>
    <cellStyle name="Normal 2 2 3 2 2 2" xfId="447"/>
    <cellStyle name="Normal 2 2 3 2 2 2 2" xfId="448"/>
    <cellStyle name="Normal 2 2 3 2 2 3" xfId="449"/>
    <cellStyle name="Normal 2 2 3 2 3" xfId="450"/>
    <cellStyle name="Normal 2 2 3 2 3 2" xfId="451"/>
    <cellStyle name="Normal 2 2 3 3" xfId="452"/>
    <cellStyle name="Normal 2 2 3 4" xfId="453"/>
    <cellStyle name="Normal 2 2 3 5" xfId="454"/>
    <cellStyle name="Normal 2 2 3 5 2" xfId="455"/>
    <cellStyle name="Normal 2 2 3 6" xfId="456"/>
    <cellStyle name="Normal 2 2 4" xfId="457"/>
    <cellStyle name="Normal 2 2 5" xfId="458"/>
    <cellStyle name="Normal 2 2 5 2" xfId="459"/>
    <cellStyle name="Normal 2 2 5 2 2" xfId="460"/>
    <cellStyle name="Normal 2 2 5 2 2 2" xfId="461"/>
    <cellStyle name="Normal 2 2 5 2 3" xfId="462"/>
    <cellStyle name="Normal 2 2 5 3" xfId="463"/>
    <cellStyle name="Normal 2 2 5 3 2" xfId="464"/>
    <cellStyle name="Normal 2 2 6" xfId="465"/>
    <cellStyle name="Normal 2 2 7" xfId="466"/>
    <cellStyle name="Normal 2 2 7 2" xfId="467"/>
    <cellStyle name="Normal 2 2 8" xfId="468"/>
    <cellStyle name="Normal 2 2 9" xfId="469"/>
    <cellStyle name="Normal 2 3" xfId="470"/>
    <cellStyle name="Normal 2 3 2" xfId="471"/>
    <cellStyle name="Normal 2 3 2 2" xfId="472"/>
    <cellStyle name="Normal 2 3 2 2 2" xfId="473"/>
    <cellStyle name="Normal 2 3 2 2 2 2" xfId="474"/>
    <cellStyle name="Normal 2 3 2 2 3" xfId="475"/>
    <cellStyle name="Normal 2 3 2 3" xfId="476"/>
    <cellStyle name="Normal 2 3 2 3 2" xfId="477"/>
    <cellStyle name="Normal 2 3 3" xfId="478"/>
    <cellStyle name="Normal 2 3 4" xfId="479"/>
    <cellStyle name="Normal 2 3 5" xfId="480"/>
    <cellStyle name="Normal 2 3 5 2" xfId="481"/>
    <cellStyle name="Normal 2 3 6" xfId="482"/>
    <cellStyle name="Normal 2 4" xfId="483"/>
    <cellStyle name="Normal 2 5" xfId="484"/>
    <cellStyle name="Normal 2 6" xfId="485"/>
    <cellStyle name="Normal 2 6 2" xfId="486"/>
    <cellStyle name="Normal 2 6 2 2" xfId="487"/>
    <cellStyle name="Normal 2 6 2 2 2" xfId="488"/>
    <cellStyle name="Normal 2 6 2 3" xfId="489"/>
    <cellStyle name="Normal 2 6 3" xfId="490"/>
    <cellStyle name="Normal 2 6 3 2" xfId="491"/>
    <cellStyle name="Normal 2 7" xfId="492"/>
    <cellStyle name="Normal 2 8" xfId="493"/>
    <cellStyle name="Normal 2 8 2" xfId="494"/>
    <cellStyle name="Normal 2 9" xfId="495"/>
    <cellStyle name="Normal 2_kvartaluri statistikuri angarishi (dazgveva) 30_03_09 -IQ 2009" xfId="496"/>
    <cellStyle name="Normal 20" xfId="709"/>
    <cellStyle name="Normal 20 2" xfId="497"/>
    <cellStyle name="Normal 21" xfId="711"/>
    <cellStyle name="Normal 3" xfId="498"/>
    <cellStyle name="Normal 3 10" xfId="712"/>
    <cellStyle name="Normal 3 2" xfId="499"/>
    <cellStyle name="Normal 3 3" xfId="500"/>
    <cellStyle name="Normal 3 4" xfId="501"/>
    <cellStyle name="Normal 3 4 2" xfId="721"/>
    <cellStyle name="Normal 3 4 3" xfId="723"/>
    <cellStyle name="Normal 3 5" xfId="502"/>
    <cellStyle name="Normal 3 6" xfId="503"/>
    <cellStyle name="Normal 3 7" xfId="504"/>
    <cellStyle name="Normal 3 8" xfId="505"/>
    <cellStyle name="Normal 3 9" xfId="506"/>
    <cellStyle name="Normal 33" xfId="507"/>
    <cellStyle name="Normal 33 2" xfId="508"/>
    <cellStyle name="Normal 33 2 2" xfId="509"/>
    <cellStyle name="Normal 33 2 3" xfId="510"/>
    <cellStyle name="Normal 33 3" xfId="511"/>
    <cellStyle name="Normal 33 3 2" xfId="512"/>
    <cellStyle name="Normal 33 3 3" xfId="513"/>
    <cellStyle name="Normal 33 4" xfId="514"/>
    <cellStyle name="Normal 33 4 2" xfId="515"/>
    <cellStyle name="Normal 33 4 3" xfId="516"/>
    <cellStyle name="Normal 33 5" xfId="517"/>
    <cellStyle name="Normal 33 5 2" xfId="518"/>
    <cellStyle name="Normal 33 5 3" xfId="519"/>
    <cellStyle name="Normal 33 6" xfId="520"/>
    <cellStyle name="Normal 33 6 2" xfId="521"/>
    <cellStyle name="Normal 33 6 3" xfId="522"/>
    <cellStyle name="Normal 33 7" xfId="523"/>
    <cellStyle name="Normal 33 8" xfId="524"/>
    <cellStyle name="Normal 34" xfId="525"/>
    <cellStyle name="Normal 34 2" xfId="526"/>
    <cellStyle name="Normal 34 2 2" xfId="527"/>
    <cellStyle name="Normal 34 2 3" xfId="528"/>
    <cellStyle name="Normal 34 3" xfId="529"/>
    <cellStyle name="Normal 34 3 2" xfId="530"/>
    <cellStyle name="Normal 34 3 3" xfId="531"/>
    <cellStyle name="Normal 34 4" xfId="532"/>
    <cellStyle name="Normal 34 4 2" xfId="533"/>
    <cellStyle name="Normal 34 4 3" xfId="534"/>
    <cellStyle name="Normal 34 5" xfId="535"/>
    <cellStyle name="Normal 34 5 2" xfId="536"/>
    <cellStyle name="Normal 34 5 3" xfId="537"/>
    <cellStyle name="Normal 34 6" xfId="538"/>
    <cellStyle name="Normal 34 6 2" xfId="539"/>
    <cellStyle name="Normal 34 6 3" xfId="540"/>
    <cellStyle name="Normal 34 7" xfId="541"/>
    <cellStyle name="Normal 34 8" xfId="542"/>
    <cellStyle name="Normal 35" xfId="543"/>
    <cellStyle name="Normal 35 2" xfId="544"/>
    <cellStyle name="Normal 35 2 2" xfId="545"/>
    <cellStyle name="Normal 35 2 3" xfId="546"/>
    <cellStyle name="Normal 35 3" xfId="547"/>
    <cellStyle name="Normal 35 3 2" xfId="548"/>
    <cellStyle name="Normal 35 3 3" xfId="549"/>
    <cellStyle name="Normal 35 4" xfId="550"/>
    <cellStyle name="Normal 35 4 2" xfId="551"/>
    <cellStyle name="Normal 35 4 3" xfId="552"/>
    <cellStyle name="Normal 35 5" xfId="553"/>
    <cellStyle name="Normal 35 5 2" xfId="554"/>
    <cellStyle name="Normal 35 5 3" xfId="555"/>
    <cellStyle name="Normal 35 6" xfId="556"/>
    <cellStyle name="Normal 35 6 2" xfId="557"/>
    <cellStyle name="Normal 35 6 3" xfId="558"/>
    <cellStyle name="Normal 35 7" xfId="559"/>
    <cellStyle name="Normal 35 8" xfId="560"/>
    <cellStyle name="Normal 4" xfId="561"/>
    <cellStyle name="Normal 4 2" xfId="562"/>
    <cellStyle name="Normal 5" xfId="563"/>
    <cellStyle name="Normal 5 2" xfId="564"/>
    <cellStyle name="Normal 6" xfId="565"/>
    <cellStyle name="Normal 6 2" xfId="566"/>
    <cellStyle name="Normal 7" xfId="567"/>
    <cellStyle name="Normal 7 2" xfId="568"/>
    <cellStyle name="Normal 8" xfId="569"/>
    <cellStyle name="Normal 8 2" xfId="570"/>
    <cellStyle name="Normal 8 3" xfId="571"/>
    <cellStyle name="Normal 9" xfId="572"/>
    <cellStyle name="Normal 9 2" xfId="573"/>
    <cellStyle name="Normal 9 3" xfId="574"/>
    <cellStyle name="Normal 9 4" xfId="575"/>
    <cellStyle name="Normal_BCI Restatement &amp; FS-10.04 (GEL)" xfId="722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10" xfId="716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 9" xfId="708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a.khelashvili/Desktop/09.reports/finansuri%20angarishgebis%20danarti%20N1%20(ss%20sadazgvevo%20kompania%20alpha%2001.01.2020-30.09.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  <sheetDataSet>
      <sheetData sheetId="0"/>
      <sheetData sheetId="1"/>
      <sheetData sheetId="2">
        <row r="27">
          <cell r="F27">
            <v>0</v>
          </cell>
        </row>
      </sheetData>
      <sheetData sheetId="3">
        <row r="1034">
          <cell r="F1034">
            <v>0</v>
          </cell>
        </row>
      </sheetData>
      <sheetData sheetId="4">
        <row r="93">
          <cell r="F93">
            <v>0</v>
          </cell>
        </row>
        <row r="436">
          <cell r="F436">
            <v>0</v>
          </cell>
        </row>
        <row r="779">
          <cell r="F779">
            <v>0</v>
          </cell>
        </row>
      </sheetData>
      <sheetData sheetId="5">
        <row r="19">
          <cell r="F19">
            <v>0</v>
          </cell>
        </row>
        <row r="35">
          <cell r="F35">
            <v>0</v>
          </cell>
        </row>
      </sheetData>
      <sheetData sheetId="6">
        <row r="722">
          <cell r="R722">
            <v>0</v>
          </cell>
        </row>
      </sheetData>
      <sheetData sheetId="7">
        <row r="476">
          <cell r="F476">
            <v>0</v>
          </cell>
        </row>
        <row r="946">
          <cell r="F946">
            <v>0</v>
          </cell>
        </row>
      </sheetData>
      <sheetData sheetId="8">
        <row r="13">
          <cell r="F13">
            <v>0</v>
          </cell>
        </row>
        <row r="18">
          <cell r="F18">
            <v>0</v>
          </cell>
        </row>
        <row r="32">
          <cell r="F32">
            <v>0</v>
          </cell>
        </row>
        <row r="38">
          <cell r="F38">
            <v>0</v>
          </cell>
        </row>
      </sheetData>
      <sheetData sheetId="9">
        <row r="13">
          <cell r="F13">
            <v>0</v>
          </cell>
        </row>
        <row r="17">
          <cell r="F17">
            <v>0</v>
          </cell>
        </row>
        <row r="24">
          <cell r="F24">
            <v>0</v>
          </cell>
        </row>
        <row r="28">
          <cell r="F28">
            <v>0</v>
          </cell>
        </row>
      </sheetData>
      <sheetData sheetId="10"/>
      <sheetData sheetId="11">
        <row r="73">
          <cell r="F73">
            <v>0</v>
          </cell>
        </row>
        <row r="92">
          <cell r="F92">
            <v>0</v>
          </cell>
        </row>
      </sheetData>
      <sheetData sheetId="12"/>
      <sheetData sheetId="13">
        <row r="15">
          <cell r="F15">
            <v>0</v>
          </cell>
        </row>
        <row r="30">
          <cell r="F30">
            <v>0</v>
          </cell>
        </row>
      </sheetData>
      <sheetData sheetId="14">
        <row r="286">
          <cell r="N286">
            <v>0</v>
          </cell>
        </row>
      </sheetData>
      <sheetData sheetId="15">
        <row r="22">
          <cell r="F22">
            <v>0</v>
          </cell>
        </row>
        <row r="27">
          <cell r="F27"/>
        </row>
      </sheetData>
      <sheetData sheetId="16">
        <row r="328">
          <cell r="F328">
            <v>0</v>
          </cell>
        </row>
        <row r="650">
          <cell r="F650">
            <v>0</v>
          </cell>
        </row>
      </sheetData>
      <sheetData sheetId="17"/>
      <sheetData sheetId="18">
        <row r="26">
          <cell r="F26">
            <v>0</v>
          </cell>
        </row>
        <row r="46">
          <cell r="F46">
            <v>0</v>
          </cell>
        </row>
      </sheetData>
      <sheetData sheetId="19">
        <row r="704">
          <cell r="F704">
            <v>0</v>
          </cell>
        </row>
      </sheetData>
      <sheetData sheetId="20">
        <row r="93">
          <cell r="F93">
            <v>0</v>
          </cell>
        </row>
        <row r="268">
          <cell r="F268">
            <v>0</v>
          </cell>
        </row>
        <row r="443">
          <cell r="F443">
            <v>0</v>
          </cell>
        </row>
      </sheetData>
      <sheetData sheetId="21">
        <row r="203">
          <cell r="F203">
            <v>0</v>
          </cell>
        </row>
        <row r="400">
          <cell r="F400">
            <v>0</v>
          </cell>
        </row>
      </sheetData>
      <sheetData sheetId="22">
        <row r="73">
          <cell r="F73">
            <v>0</v>
          </cell>
        </row>
        <row r="307">
          <cell r="F307">
            <v>0</v>
          </cell>
        </row>
      </sheetData>
      <sheetData sheetId="23">
        <row r="22">
          <cell r="F22">
            <v>0</v>
          </cell>
        </row>
        <row r="41">
          <cell r="F41">
            <v>0</v>
          </cell>
        </row>
      </sheetData>
      <sheetData sheetId="24">
        <row r="12">
          <cell r="F12">
            <v>0</v>
          </cell>
        </row>
        <row r="111">
          <cell r="F111">
            <v>0</v>
          </cell>
        </row>
        <row r="124">
          <cell r="F124">
            <v>0</v>
          </cell>
        </row>
      </sheetData>
      <sheetData sheetId="25"/>
      <sheetData sheetId="26">
        <row r="45">
          <cell r="T45">
            <v>0</v>
          </cell>
        </row>
        <row r="91">
          <cell r="Q91">
            <v>0</v>
          </cell>
        </row>
        <row r="139">
          <cell r="T139">
            <v>0</v>
          </cell>
        </row>
        <row r="186">
          <cell r="S186">
            <v>0</v>
          </cell>
        </row>
        <row r="232">
          <cell r="Q232">
            <v>0</v>
          </cell>
        </row>
        <row r="279">
          <cell r="Q279">
            <v>0</v>
          </cell>
        </row>
        <row r="326">
          <cell r="Q326">
            <v>0</v>
          </cell>
        </row>
        <row r="373">
          <cell r="Q373">
            <v>0</v>
          </cell>
        </row>
      </sheetData>
      <sheetData sheetId="27">
        <row r="15">
          <cell r="T15">
            <v>0</v>
          </cell>
        </row>
        <row r="26">
          <cell r="Q26">
            <v>0</v>
          </cell>
        </row>
        <row r="38">
          <cell r="T38">
            <v>0</v>
          </cell>
        </row>
        <row r="50">
          <cell r="S50">
            <v>0</v>
          </cell>
        </row>
        <row r="69">
          <cell r="Q69">
            <v>0</v>
          </cell>
        </row>
        <row r="80">
          <cell r="Q80">
            <v>0</v>
          </cell>
        </row>
        <row r="91">
          <cell r="Q91">
            <v>0</v>
          </cell>
        </row>
        <row r="102">
          <cell r="M102">
            <v>0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G58"/>
  <sheetViews>
    <sheetView showGridLines="0" zoomScale="90" zoomScaleNormal="90" workbookViewId="0">
      <pane ySplit="6" topLeftCell="A25" activePane="bottomLeft" state="frozen"/>
      <selection pane="bottomLeft" activeCell="E43" sqref="E43:E50"/>
    </sheetView>
  </sheetViews>
  <sheetFormatPr defaultColWidth="9.140625" defaultRowHeight="15"/>
  <cols>
    <col min="1" max="1" width="2" style="199" customWidth="1"/>
    <col min="2" max="2" width="11" style="199" customWidth="1"/>
    <col min="3" max="3" width="5.140625" style="199" customWidth="1"/>
    <col min="4" max="4" width="73.7109375" style="199" customWidth="1"/>
    <col min="5" max="6" width="16.140625" style="199" customWidth="1"/>
    <col min="7" max="7" width="12.85546875" style="199" customWidth="1"/>
    <col min="8" max="16384" width="9.140625" style="199"/>
  </cols>
  <sheetData>
    <row r="1" spans="2:6">
      <c r="B1" s="253" t="s">
        <v>83</v>
      </c>
      <c r="C1" s="253"/>
      <c r="D1" s="231" t="s">
        <v>145</v>
      </c>
      <c r="E1" s="255" t="s">
        <v>151</v>
      </c>
      <c r="F1" s="255"/>
    </row>
    <row r="2" spans="2:6">
      <c r="B2" s="252" t="s">
        <v>250</v>
      </c>
      <c r="C2" s="252"/>
      <c r="D2" s="252"/>
      <c r="E2" s="252"/>
      <c r="F2" s="252"/>
    </row>
    <row r="3" spans="2:6">
      <c r="B3" s="230"/>
      <c r="C3" s="230"/>
    </row>
    <row r="4" spans="2:6" ht="18" customHeight="1">
      <c r="B4" s="229"/>
      <c r="C4" s="250" t="s">
        <v>152</v>
      </c>
      <c r="D4" s="251"/>
      <c r="E4" s="251"/>
      <c r="F4" s="251"/>
    </row>
    <row r="5" spans="2:6" ht="15.75" thickBot="1">
      <c r="E5" s="255" t="s">
        <v>153</v>
      </c>
      <c r="F5" s="255"/>
    </row>
    <row r="6" spans="2:6" s="220" customFormat="1" ht="45.75" thickBot="1">
      <c r="B6" s="228" t="s">
        <v>84</v>
      </c>
      <c r="C6" s="227" t="s">
        <v>85</v>
      </c>
      <c r="D6" s="226"/>
      <c r="E6" s="225" t="s">
        <v>154</v>
      </c>
      <c r="F6" s="224" t="s">
        <v>155</v>
      </c>
    </row>
    <row r="7" spans="2:6" s="220" customFormat="1" ht="6" customHeight="1">
      <c r="C7" s="223"/>
      <c r="D7" s="222"/>
      <c r="E7" s="221"/>
      <c r="F7" s="221"/>
    </row>
    <row r="8" spans="2:6" s="66" customFormat="1" ht="15.75" thickBot="1">
      <c r="C8" s="254" t="s">
        <v>156</v>
      </c>
      <c r="D8" s="254"/>
      <c r="E8" s="254"/>
      <c r="F8" s="254"/>
    </row>
    <row r="9" spans="2:6" s="195" customFormat="1" ht="15" customHeight="1">
      <c r="B9" s="139" t="s">
        <v>86</v>
      </c>
      <c r="C9" s="210">
        <v>1</v>
      </c>
      <c r="D9" s="140" t="s">
        <v>157</v>
      </c>
      <c r="E9" s="141">
        <v>1501704.3900000001</v>
      </c>
      <c r="F9" s="142">
        <f>'[1]BS-C'!F27</f>
        <v>0</v>
      </c>
    </row>
    <row r="10" spans="2:6" s="195" customFormat="1" ht="15" customHeight="1">
      <c r="B10" s="143" t="s">
        <v>87</v>
      </c>
      <c r="C10" s="208">
        <v>2</v>
      </c>
      <c r="D10" s="144" t="s">
        <v>158</v>
      </c>
      <c r="E10" s="67">
        <v>5804864.4800000004</v>
      </c>
      <c r="F10" s="72">
        <f>'[1]BS-D'!F1034</f>
        <v>0</v>
      </c>
    </row>
    <row r="11" spans="2:6" s="195" customFormat="1" ht="15" customHeight="1">
      <c r="B11" s="143" t="s">
        <v>88</v>
      </c>
      <c r="C11" s="208">
        <v>3</v>
      </c>
      <c r="D11" s="144" t="s">
        <v>159</v>
      </c>
      <c r="E11" s="67">
        <v>0</v>
      </c>
      <c r="F11" s="72">
        <f>'[1]BS-FA '!F93</f>
        <v>0</v>
      </c>
    </row>
    <row r="12" spans="2:6" s="195" customFormat="1" ht="15" customHeight="1">
      <c r="B12" s="143" t="s">
        <v>89</v>
      </c>
      <c r="C12" s="208">
        <v>4</v>
      </c>
      <c r="D12" s="145" t="s">
        <v>160</v>
      </c>
      <c r="E12" s="67">
        <v>0</v>
      </c>
      <c r="F12" s="72">
        <f>'[1]BS-FA '!F436</f>
        <v>0</v>
      </c>
    </row>
    <row r="13" spans="2:6" s="195" customFormat="1" ht="30">
      <c r="B13" s="143" t="s">
        <v>90</v>
      </c>
      <c r="C13" s="208">
        <v>5</v>
      </c>
      <c r="D13" s="146" t="s">
        <v>161</v>
      </c>
      <c r="E13" s="67">
        <v>0</v>
      </c>
      <c r="F13" s="72">
        <f>'[1]BS-FA '!F779</f>
        <v>0</v>
      </c>
    </row>
    <row r="14" spans="2:6" s="195" customFormat="1" ht="15" customHeight="1">
      <c r="B14" s="143" t="s">
        <v>91</v>
      </c>
      <c r="C14" s="208">
        <v>6</v>
      </c>
      <c r="D14" s="145" t="s">
        <v>162</v>
      </c>
      <c r="E14" s="67">
        <v>4705516.1420298899</v>
      </c>
      <c r="F14" s="72">
        <f>'[1]BS-IR &amp; RR'!F19</f>
        <v>0</v>
      </c>
    </row>
    <row r="15" spans="2:6" s="195" customFormat="1" ht="15" customHeight="1">
      <c r="B15" s="143" t="s">
        <v>92</v>
      </c>
      <c r="C15" s="208">
        <v>7</v>
      </c>
      <c r="D15" s="144" t="s">
        <v>163</v>
      </c>
      <c r="E15" s="67">
        <v>6961790.2134201452</v>
      </c>
      <c r="F15" s="72">
        <f>'[1]BS-IR &amp; RR'!F35</f>
        <v>0</v>
      </c>
    </row>
    <row r="16" spans="2:6" s="195" customFormat="1" ht="15" customHeight="1">
      <c r="B16" s="143" t="s">
        <v>93</v>
      </c>
      <c r="C16" s="208">
        <v>8</v>
      </c>
      <c r="D16" s="145" t="s">
        <v>164</v>
      </c>
      <c r="E16" s="67">
        <v>38361.509999999995</v>
      </c>
      <c r="F16" s="72"/>
    </row>
    <row r="17" spans="2:7" s="195" customFormat="1" ht="15" customHeight="1">
      <c r="B17" s="143" t="s">
        <v>94</v>
      </c>
      <c r="C17" s="208">
        <v>9</v>
      </c>
      <c r="D17" s="144" t="s">
        <v>165</v>
      </c>
      <c r="E17" s="67">
        <v>0</v>
      </c>
      <c r="F17" s="72">
        <f>'[1]BS-L'!R722</f>
        <v>0</v>
      </c>
    </row>
    <row r="18" spans="2:7" s="195" customFormat="1" ht="15" customHeight="1">
      <c r="B18" s="143" t="s">
        <v>95</v>
      </c>
      <c r="C18" s="208">
        <v>10</v>
      </c>
      <c r="D18" s="144" t="s">
        <v>166</v>
      </c>
      <c r="E18" s="67">
        <v>0</v>
      </c>
      <c r="F18" s="72">
        <f>'[1]BS-I'!F476</f>
        <v>0</v>
      </c>
    </row>
    <row r="19" spans="2:7" s="195" customFormat="1" ht="15" customHeight="1">
      <c r="B19" s="143" t="s">
        <v>96</v>
      </c>
      <c r="C19" s="208">
        <v>11</v>
      </c>
      <c r="D19" s="144" t="s">
        <v>167</v>
      </c>
      <c r="E19" s="67">
        <v>14801.449999999999</v>
      </c>
      <c r="F19" s="72">
        <f>'[1]BS-I'!F946</f>
        <v>0</v>
      </c>
    </row>
    <row r="20" spans="2:7" s="195" customFormat="1" ht="15" customHeight="1">
      <c r="B20" s="143" t="s">
        <v>97</v>
      </c>
      <c r="C20" s="208">
        <v>12</v>
      </c>
      <c r="D20" s="144" t="s">
        <v>168</v>
      </c>
      <c r="E20" s="67">
        <v>2328474.8398858951</v>
      </c>
      <c r="F20" s="72">
        <f>'[1]BS-R'!F18+'[1]BS-R'!F38</f>
        <v>0</v>
      </c>
    </row>
    <row r="21" spans="2:7" s="195" customFormat="1" ht="15" customHeight="1">
      <c r="B21" s="143" t="s">
        <v>98</v>
      </c>
      <c r="C21" s="208">
        <v>13</v>
      </c>
      <c r="D21" s="144" t="s">
        <v>169</v>
      </c>
      <c r="E21" s="67">
        <v>156817.60000000001</v>
      </c>
      <c r="F21" s="72">
        <f>'[1]BS-DC'!F13+'[1]BS-DC'!F24</f>
        <v>0</v>
      </c>
    </row>
    <row r="22" spans="2:7" s="195" customFormat="1" ht="15" customHeight="1">
      <c r="B22" s="143" t="s">
        <v>99</v>
      </c>
      <c r="C22" s="208">
        <v>14</v>
      </c>
      <c r="D22" s="144" t="s">
        <v>170</v>
      </c>
      <c r="E22" s="67">
        <v>1319592.75</v>
      </c>
      <c r="F22" s="72"/>
    </row>
    <row r="23" spans="2:7" s="195" customFormat="1" ht="15" customHeight="1">
      <c r="B23" s="143" t="s">
        <v>100</v>
      </c>
      <c r="C23" s="208">
        <v>15</v>
      </c>
      <c r="D23" s="144" t="s">
        <v>171</v>
      </c>
      <c r="E23" s="67">
        <v>0</v>
      </c>
      <c r="F23" s="72">
        <f>'[1]BS-IP &amp; OA'!F73</f>
        <v>0</v>
      </c>
    </row>
    <row r="24" spans="2:7" s="195" customFormat="1" ht="15" customHeight="1">
      <c r="B24" s="143" t="s">
        <v>101</v>
      </c>
      <c r="C24" s="208">
        <v>16</v>
      </c>
      <c r="D24" s="144" t="s">
        <v>172</v>
      </c>
      <c r="E24" s="67">
        <v>38736.570000000007</v>
      </c>
      <c r="F24" s="72"/>
    </row>
    <row r="25" spans="2:7" s="195" customFormat="1" ht="15" customHeight="1">
      <c r="B25" s="143" t="s">
        <v>102</v>
      </c>
      <c r="C25" s="208">
        <v>17</v>
      </c>
      <c r="D25" s="144" t="s">
        <v>173</v>
      </c>
      <c r="E25" s="67"/>
      <c r="F25" s="72"/>
    </row>
    <row r="26" spans="2:7" s="195" customFormat="1" ht="15" customHeight="1">
      <c r="B26" s="143" t="s">
        <v>103</v>
      </c>
      <c r="C26" s="208">
        <v>18</v>
      </c>
      <c r="D26" s="147" t="s">
        <v>174</v>
      </c>
      <c r="E26" s="67">
        <v>628178.44999999995</v>
      </c>
      <c r="F26" s="72">
        <f>'[1]BS-IP &amp; OA'!F92</f>
        <v>0</v>
      </c>
    </row>
    <row r="27" spans="2:7" s="202" customFormat="1" ht="15" customHeight="1" thickBot="1">
      <c r="B27" s="148" t="s">
        <v>104</v>
      </c>
      <c r="C27" s="217">
        <v>19</v>
      </c>
      <c r="D27" s="219" t="s">
        <v>175</v>
      </c>
      <c r="E27" s="149">
        <v>23498838.395335931</v>
      </c>
      <c r="F27" s="150">
        <f>SUM(F9:F26)</f>
        <v>0</v>
      </c>
    </row>
    <row r="28" spans="2:7" s="66" customFormat="1" ht="6" customHeight="1">
      <c r="B28" s="218"/>
      <c r="C28" s="197"/>
      <c r="D28" s="213"/>
      <c r="E28" s="212"/>
      <c r="F28" s="212"/>
      <c r="G28" s="195"/>
    </row>
    <row r="29" spans="2:7" s="66" customFormat="1" ht="15.75" thickBot="1">
      <c r="B29" s="218"/>
      <c r="C29" s="254" t="s">
        <v>176</v>
      </c>
      <c r="D29" s="254"/>
      <c r="E29" s="254"/>
      <c r="F29" s="254"/>
    </row>
    <row r="30" spans="2:7" s="195" customFormat="1" ht="15" customHeight="1">
      <c r="B30" s="139" t="s">
        <v>105</v>
      </c>
      <c r="C30" s="210">
        <v>20</v>
      </c>
      <c r="D30" s="209" t="s">
        <v>177</v>
      </c>
      <c r="E30" s="141">
        <v>9745724.4425016511</v>
      </c>
      <c r="F30" s="142">
        <f>'[1]BS-R'!F13+'[1]BS-R'!F32</f>
        <v>0</v>
      </c>
    </row>
    <row r="31" spans="2:7" s="195" customFormat="1" ht="15" customHeight="1">
      <c r="B31" s="143" t="s">
        <v>106</v>
      </c>
      <c r="C31" s="208">
        <v>21</v>
      </c>
      <c r="D31" s="207" t="s">
        <v>178</v>
      </c>
      <c r="E31" s="67">
        <v>5966909.329921809</v>
      </c>
      <c r="F31" s="72">
        <f>'[1]BS-OIL &amp; OL'!F15</f>
        <v>0</v>
      </c>
    </row>
    <row r="32" spans="2:7" s="195" customFormat="1" ht="15" customHeight="1">
      <c r="B32" s="143" t="s">
        <v>107</v>
      </c>
      <c r="C32" s="208">
        <v>22</v>
      </c>
      <c r="D32" s="145" t="s">
        <v>179</v>
      </c>
      <c r="E32" s="67"/>
      <c r="F32" s="72"/>
    </row>
    <row r="33" spans="2:6" s="195" customFormat="1" ht="15" customHeight="1">
      <c r="B33" s="143" t="s">
        <v>108</v>
      </c>
      <c r="C33" s="208">
        <v>23</v>
      </c>
      <c r="D33" s="207" t="s">
        <v>180</v>
      </c>
      <c r="E33" s="67">
        <v>0</v>
      </c>
      <c r="F33" s="72">
        <f>'[1]BS-FL'!N286</f>
        <v>0</v>
      </c>
    </row>
    <row r="34" spans="2:6" s="195" customFormat="1" ht="15" customHeight="1">
      <c r="B34" s="143" t="s">
        <v>109</v>
      </c>
      <c r="C34" s="208">
        <v>24</v>
      </c>
      <c r="D34" s="207" t="s">
        <v>181</v>
      </c>
      <c r="E34" s="67">
        <v>0</v>
      </c>
      <c r="F34" s="72">
        <f>'[1]BS-PL'!F22+'[1]BS-PL'!F27</f>
        <v>0</v>
      </c>
    </row>
    <row r="35" spans="2:6" s="195" customFormat="1" ht="15" customHeight="1">
      <c r="B35" s="143" t="s">
        <v>110</v>
      </c>
      <c r="C35" s="208">
        <v>25</v>
      </c>
      <c r="D35" s="207" t="s">
        <v>182</v>
      </c>
      <c r="E35" s="67">
        <v>0</v>
      </c>
      <c r="F35" s="72">
        <f>'[1]BS-LA'!F328</f>
        <v>0</v>
      </c>
    </row>
    <row r="36" spans="2:6" s="195" customFormat="1" ht="15" customHeight="1">
      <c r="B36" s="143" t="s">
        <v>111</v>
      </c>
      <c r="C36" s="208">
        <v>26</v>
      </c>
      <c r="D36" s="207" t="s">
        <v>183</v>
      </c>
      <c r="E36" s="67">
        <v>0</v>
      </c>
      <c r="F36" s="72">
        <f>'[1]BS-LA'!F650</f>
        <v>0</v>
      </c>
    </row>
    <row r="37" spans="2:6" s="195" customFormat="1" ht="15" customHeight="1">
      <c r="B37" s="143" t="s">
        <v>112</v>
      </c>
      <c r="C37" s="208">
        <v>27</v>
      </c>
      <c r="D37" s="207" t="s">
        <v>184</v>
      </c>
      <c r="E37" s="67">
        <v>391541.69</v>
      </c>
      <c r="F37" s="72">
        <f>'[1]BS-DC'!F17+'[1]BS-DC'!F28</f>
        <v>0</v>
      </c>
    </row>
    <row r="38" spans="2:6" s="195" customFormat="1" ht="15" customHeight="1">
      <c r="B38" s="143" t="s">
        <v>113</v>
      </c>
      <c r="C38" s="208">
        <v>28</v>
      </c>
      <c r="D38" s="207" t="s">
        <v>185</v>
      </c>
      <c r="E38" s="67"/>
      <c r="F38" s="72"/>
    </row>
    <row r="39" spans="2:6" s="195" customFormat="1" ht="15" customHeight="1">
      <c r="B39" s="143" t="s">
        <v>114</v>
      </c>
      <c r="C39" s="208">
        <v>29</v>
      </c>
      <c r="D39" s="207" t="s">
        <v>186</v>
      </c>
      <c r="E39" s="67">
        <v>972974.59565712616</v>
      </c>
      <c r="F39" s="72">
        <f>'[1]BS-OIL &amp; OL'!F30</f>
        <v>0</v>
      </c>
    </row>
    <row r="40" spans="2:6" s="202" customFormat="1" ht="15" customHeight="1" thickBot="1">
      <c r="B40" s="148" t="s">
        <v>115</v>
      </c>
      <c r="C40" s="217">
        <v>30</v>
      </c>
      <c r="D40" s="216" t="s">
        <v>187</v>
      </c>
      <c r="E40" s="149">
        <v>17077150.058080588</v>
      </c>
      <c r="F40" s="150">
        <f>SUM(F30:F39)</f>
        <v>0</v>
      </c>
    </row>
    <row r="41" spans="2:6" s="193" customFormat="1" ht="6" customHeight="1">
      <c r="B41" s="215"/>
      <c r="C41" s="214"/>
      <c r="D41" s="213"/>
      <c r="E41" s="212"/>
      <c r="F41" s="212"/>
    </row>
    <row r="42" spans="2:6" s="66" customFormat="1" ht="15.75" thickBot="1">
      <c r="B42" s="211"/>
      <c r="C42" s="254" t="s">
        <v>188</v>
      </c>
      <c r="D42" s="254"/>
      <c r="E42" s="254"/>
      <c r="F42" s="254"/>
    </row>
    <row r="43" spans="2:6" s="195" customFormat="1" ht="15" customHeight="1">
      <c r="B43" s="139" t="s">
        <v>116</v>
      </c>
      <c r="C43" s="210">
        <v>31</v>
      </c>
      <c r="D43" s="209" t="s">
        <v>189</v>
      </c>
      <c r="E43" s="141">
        <v>24799516</v>
      </c>
      <c r="F43" s="142"/>
    </row>
    <row r="44" spans="2:6" s="195" customFormat="1" ht="15" customHeight="1">
      <c r="B44" s="143" t="s">
        <v>117</v>
      </c>
      <c r="C44" s="208">
        <v>32</v>
      </c>
      <c r="D44" s="207" t="s">
        <v>190</v>
      </c>
      <c r="E44" s="67"/>
      <c r="F44" s="72"/>
    </row>
    <row r="45" spans="2:6" s="195" customFormat="1" ht="15" customHeight="1">
      <c r="B45" s="143" t="s">
        <v>118</v>
      </c>
      <c r="C45" s="208">
        <v>33</v>
      </c>
      <c r="D45" s="207" t="s">
        <v>191</v>
      </c>
      <c r="E45" s="67"/>
      <c r="F45" s="72"/>
    </row>
    <row r="46" spans="2:6" s="195" customFormat="1" ht="15" customHeight="1">
      <c r="B46" s="143" t="s">
        <v>119</v>
      </c>
      <c r="C46" s="208">
        <v>34</v>
      </c>
      <c r="D46" s="207" t="s">
        <v>192</v>
      </c>
      <c r="E46" s="67">
        <v>-18767098.732710976</v>
      </c>
      <c r="F46" s="72"/>
    </row>
    <row r="47" spans="2:6" s="195" customFormat="1" ht="15" customHeight="1">
      <c r="B47" s="143" t="s">
        <v>120</v>
      </c>
      <c r="C47" s="208">
        <v>35</v>
      </c>
      <c r="D47" s="207" t="s">
        <v>193</v>
      </c>
      <c r="E47" s="67">
        <v>210132.49872371496</v>
      </c>
      <c r="F47" s="72"/>
    </row>
    <row r="48" spans="2:6" s="195" customFormat="1" ht="15" customHeight="1">
      <c r="B48" s="143" t="s">
        <v>121</v>
      </c>
      <c r="C48" s="208">
        <v>36</v>
      </c>
      <c r="D48" s="207" t="s">
        <v>194</v>
      </c>
      <c r="E48" s="67">
        <v>179138.57</v>
      </c>
      <c r="F48" s="72"/>
    </row>
    <row r="49" spans="2:6" s="202" customFormat="1" ht="15" customHeight="1">
      <c r="B49" s="143" t="s">
        <v>122</v>
      </c>
      <c r="C49" s="206">
        <v>37</v>
      </c>
      <c r="D49" s="205" t="s">
        <v>195</v>
      </c>
      <c r="E49" s="151">
        <v>6421688.3360127388</v>
      </c>
      <c r="F49" s="152">
        <f>SUM(F43+F44-F45+F46+F47+F48)</f>
        <v>0</v>
      </c>
    </row>
    <row r="50" spans="2:6" s="202" customFormat="1" ht="15" customHeight="1" thickBot="1">
      <c r="B50" s="148" t="s">
        <v>123</v>
      </c>
      <c r="C50" s="204">
        <v>38</v>
      </c>
      <c r="D50" s="203" t="s">
        <v>196</v>
      </c>
      <c r="E50" s="153">
        <v>23498838.394093327</v>
      </c>
      <c r="F50" s="154">
        <f>F40+F49</f>
        <v>0</v>
      </c>
    </row>
    <row r="51" spans="2:6" s="200" customFormat="1"/>
    <row r="52" spans="2:6" s="200" customFormat="1">
      <c r="E52" s="201"/>
    </row>
    <row r="53" spans="2:6">
      <c r="C53" s="249"/>
      <c r="D53" s="249"/>
      <c r="E53" s="249"/>
      <c r="F53" s="249"/>
    </row>
    <row r="54" spans="2:6">
      <c r="C54" s="248"/>
      <c r="D54" s="248"/>
      <c r="E54" s="248"/>
      <c r="F54" s="248"/>
    </row>
    <row r="55" spans="2:6">
      <c r="C55" s="249"/>
      <c r="D55" s="249"/>
      <c r="E55" s="249"/>
      <c r="F55" s="249"/>
    </row>
    <row r="56" spans="2:6">
      <c r="C56" s="248"/>
      <c r="D56" s="248"/>
      <c r="E56" s="248"/>
      <c r="F56" s="248"/>
    </row>
    <row r="57" spans="2:6" ht="15" customHeight="1">
      <c r="C57" s="249"/>
      <c r="D57" s="249"/>
      <c r="E57" s="249"/>
      <c r="F57" s="249"/>
    </row>
    <row r="58" spans="2:6">
      <c r="C58" s="248"/>
      <c r="D58" s="248"/>
      <c r="E58" s="248"/>
      <c r="F58" s="248"/>
    </row>
  </sheetData>
  <mergeCells count="14">
    <mergeCell ref="C53:F53"/>
    <mergeCell ref="C4:F4"/>
    <mergeCell ref="B2:F2"/>
    <mergeCell ref="B1:C1"/>
    <mergeCell ref="C29:F29"/>
    <mergeCell ref="C42:F42"/>
    <mergeCell ref="E5:F5"/>
    <mergeCell ref="E1:F1"/>
    <mergeCell ref="C8:F8"/>
    <mergeCell ref="C54:F54"/>
    <mergeCell ref="C55:F55"/>
    <mergeCell ref="C56:F56"/>
    <mergeCell ref="C57:F57"/>
    <mergeCell ref="C58:F58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E73" sqref="E73"/>
    </sheetView>
  </sheetViews>
  <sheetFormatPr defaultColWidth="9.140625" defaultRowHeight="15"/>
  <cols>
    <col min="1" max="1" width="2" style="66" customWidth="1"/>
    <col min="2" max="2" width="11" style="66" customWidth="1"/>
    <col min="3" max="3" width="5.85546875" style="66" customWidth="1"/>
    <col min="4" max="4" width="81.7109375" style="66" customWidth="1"/>
    <col min="5" max="6" width="15.7109375" style="66" customWidth="1"/>
    <col min="7" max="16384" width="9.140625" style="66"/>
  </cols>
  <sheetData>
    <row r="1" spans="2:6" ht="15" customHeight="1">
      <c r="B1" s="258" t="s">
        <v>83</v>
      </c>
      <c r="C1" s="258"/>
      <c r="D1" s="232" t="s">
        <v>145</v>
      </c>
      <c r="E1" s="259" t="s">
        <v>197</v>
      </c>
      <c r="F1" s="259"/>
    </row>
    <row r="2" spans="2:6" ht="15" customHeight="1">
      <c r="B2" s="258" t="s">
        <v>249</v>
      </c>
      <c r="C2" s="258"/>
      <c r="D2" s="258"/>
      <c r="E2" s="258"/>
      <c r="F2" s="258"/>
    </row>
    <row r="3" spans="2:6" ht="15" customHeight="1"/>
    <row r="4" spans="2:6" s="233" customFormat="1" ht="12.75" customHeight="1">
      <c r="D4" s="260" t="s">
        <v>198</v>
      </c>
      <c r="E4" s="260"/>
      <c r="F4" s="260"/>
    </row>
    <row r="5" spans="2:6" ht="15" customHeight="1" thickBot="1">
      <c r="E5" s="261" t="s">
        <v>153</v>
      </c>
      <c r="F5" s="261"/>
    </row>
    <row r="6" spans="2:6" s="236" customFormat="1" ht="45" customHeight="1" thickBot="1">
      <c r="B6" s="228" t="s">
        <v>84</v>
      </c>
      <c r="C6" s="234" t="s">
        <v>85</v>
      </c>
      <c r="D6" s="235"/>
      <c r="E6" s="225" t="s">
        <v>154</v>
      </c>
      <c r="F6" s="224" t="s">
        <v>155</v>
      </c>
    </row>
    <row r="7" spans="2:6" s="193" customFormat="1" ht="9" customHeight="1">
      <c r="C7" s="237"/>
      <c r="D7" s="237"/>
      <c r="E7" s="238"/>
      <c r="F7" s="238"/>
    </row>
    <row r="8" spans="2:6" s="193" customFormat="1" ht="15" customHeight="1" thickBot="1">
      <c r="C8" s="256" t="s">
        <v>199</v>
      </c>
      <c r="D8" s="256"/>
      <c r="E8" s="256"/>
      <c r="F8" s="256"/>
    </row>
    <row r="9" spans="2:6" ht="15" customHeight="1">
      <c r="B9" s="239" t="s">
        <v>86</v>
      </c>
      <c r="C9" s="240">
        <v>1</v>
      </c>
      <c r="D9" s="155" t="s">
        <v>200</v>
      </c>
      <c r="E9" s="156">
        <v>9630068.2628568225</v>
      </c>
      <c r="F9" s="157">
        <f>'[1]P&amp;C(NL)'!T45+'[1]P&amp;C(NL)'!Q232</f>
        <v>0</v>
      </c>
    </row>
    <row r="10" spans="2:6" ht="15" customHeight="1">
      <c r="B10" s="194" t="s">
        <v>87</v>
      </c>
      <c r="C10" s="241">
        <v>2</v>
      </c>
      <c r="D10" s="158" t="s">
        <v>201</v>
      </c>
      <c r="E10" s="68">
        <v>2973438.1247627977</v>
      </c>
      <c r="F10" s="73">
        <f>'[1]P&amp;C(NL)'!Q91+'[1]P&amp;C(NL)'!Q279</f>
        <v>0</v>
      </c>
    </row>
    <row r="11" spans="2:6" ht="15" customHeight="1">
      <c r="B11" s="194" t="s">
        <v>88</v>
      </c>
      <c r="C11" s="241">
        <v>3</v>
      </c>
      <c r="D11" s="159" t="s">
        <v>202</v>
      </c>
      <c r="E11" s="68">
        <v>216522.66294075502</v>
      </c>
      <c r="F11" s="73"/>
    </row>
    <row r="12" spans="2:6" ht="15" customHeight="1">
      <c r="B12" s="194" t="s">
        <v>89</v>
      </c>
      <c r="C12" s="241">
        <v>4</v>
      </c>
      <c r="D12" s="160" t="s">
        <v>203</v>
      </c>
      <c r="E12" s="68">
        <v>565749.30487869866</v>
      </c>
      <c r="F12" s="73"/>
    </row>
    <row r="13" spans="2:6" s="195" customFormat="1" ht="15" customHeight="1">
      <c r="B13" s="194" t="s">
        <v>90</v>
      </c>
      <c r="C13" s="208">
        <v>5</v>
      </c>
      <c r="D13" s="144" t="s">
        <v>204</v>
      </c>
      <c r="E13" s="67">
        <v>7005856.7800319679</v>
      </c>
      <c r="F13" s="72">
        <f>F9-F10-F11+F12</f>
        <v>0</v>
      </c>
    </row>
    <row r="14" spans="2:6" ht="15" customHeight="1">
      <c r="B14" s="194" t="s">
        <v>91</v>
      </c>
      <c r="C14" s="241">
        <v>6</v>
      </c>
      <c r="D14" s="158" t="s">
        <v>205</v>
      </c>
      <c r="E14" s="68">
        <v>8531444.8076838236</v>
      </c>
      <c r="F14" s="73">
        <f>'[1]P&amp;C(NL)'!T139+'[1]P&amp;C(NL)'!Q326</f>
        <v>0</v>
      </c>
    </row>
    <row r="15" spans="2:6" ht="15" customHeight="1">
      <c r="B15" s="194" t="s">
        <v>92</v>
      </c>
      <c r="C15" s="241">
        <v>7</v>
      </c>
      <c r="D15" s="158" t="s">
        <v>206</v>
      </c>
      <c r="E15" s="68">
        <v>2059133.4350000015</v>
      </c>
      <c r="F15" s="73">
        <f>'[1]P&amp;C(NL)'!S186+'[1]P&amp;C(NL)'!Q373</f>
        <v>0</v>
      </c>
    </row>
    <row r="16" spans="2:6" ht="15" customHeight="1">
      <c r="B16" s="194" t="s">
        <v>93</v>
      </c>
      <c r="C16" s="241">
        <v>8</v>
      </c>
      <c r="D16" s="159" t="s">
        <v>207</v>
      </c>
      <c r="E16" s="68">
        <v>-1093063.4577235626</v>
      </c>
      <c r="F16" s="73"/>
    </row>
    <row r="17" spans="2:9" ht="15" customHeight="1">
      <c r="B17" s="194" t="s">
        <v>94</v>
      </c>
      <c r="C17" s="241">
        <v>9</v>
      </c>
      <c r="D17" s="159" t="s">
        <v>208</v>
      </c>
      <c r="E17" s="68">
        <v>498371.65999999607</v>
      </c>
      <c r="F17" s="73"/>
    </row>
    <row r="18" spans="2:9" ht="15" customHeight="1">
      <c r="B18" s="194" t="s">
        <v>95</v>
      </c>
      <c r="C18" s="241">
        <v>10</v>
      </c>
      <c r="D18" s="159" t="s">
        <v>209</v>
      </c>
      <c r="E18" s="68">
        <v>452511.15650000004</v>
      </c>
      <c r="F18" s="73"/>
      <c r="H18" s="193"/>
      <c r="I18" s="193"/>
    </row>
    <row r="19" spans="2:9" s="195" customFormat="1" ht="15" customHeight="1">
      <c r="B19" s="194" t="s">
        <v>96</v>
      </c>
      <c r="C19" s="208">
        <v>11</v>
      </c>
      <c r="D19" s="144" t="s">
        <v>210</v>
      </c>
      <c r="E19" s="67">
        <v>4428365.0984602626</v>
      </c>
      <c r="F19" s="72">
        <f>F14-F15+F16-F17-F18</f>
        <v>0</v>
      </c>
      <c r="H19" s="237"/>
      <c r="I19" s="237"/>
    </row>
    <row r="20" spans="2:9" s="195" customFormat="1" ht="15" customHeight="1">
      <c r="B20" s="194" t="s">
        <v>97</v>
      </c>
      <c r="C20" s="208">
        <v>12</v>
      </c>
      <c r="D20" s="144" t="s">
        <v>211</v>
      </c>
      <c r="E20" s="67"/>
      <c r="F20" s="72"/>
      <c r="H20" s="237"/>
    </row>
    <row r="21" spans="2:9" s="195" customFormat="1" ht="15" customHeight="1">
      <c r="B21" s="194" t="s">
        <v>98</v>
      </c>
      <c r="C21" s="208">
        <v>13</v>
      </c>
      <c r="D21" s="144" t="s">
        <v>212</v>
      </c>
      <c r="E21" s="67">
        <v>246897.99999999988</v>
      </c>
      <c r="F21" s="72">
        <f>'[1]IS-COM'!F26</f>
        <v>0</v>
      </c>
      <c r="H21" s="237"/>
    </row>
    <row r="22" spans="2:9" s="195" customFormat="1" ht="15" customHeight="1" thickBot="1">
      <c r="B22" s="196" t="s">
        <v>99</v>
      </c>
      <c r="C22" s="161">
        <v>14</v>
      </c>
      <c r="D22" s="162" t="s">
        <v>213</v>
      </c>
      <c r="E22" s="69">
        <f>E13-E19-E20+E21</f>
        <v>2824389.6815717053</v>
      </c>
      <c r="F22" s="74">
        <f>F13-F19-F20+F21</f>
        <v>0</v>
      </c>
    </row>
    <row r="23" spans="2:9" ht="9" customHeight="1">
      <c r="C23" s="197"/>
      <c r="D23" s="163"/>
      <c r="E23" s="212"/>
      <c r="F23" s="212"/>
    </row>
    <row r="24" spans="2:9" ht="15" customHeight="1" thickBot="1">
      <c r="C24" s="256" t="s">
        <v>214</v>
      </c>
      <c r="D24" s="256"/>
      <c r="E24" s="256"/>
      <c r="F24" s="256"/>
    </row>
    <row r="25" spans="2:9" ht="15" customHeight="1">
      <c r="B25" s="239" t="s">
        <v>100</v>
      </c>
      <c r="C25" s="240">
        <v>15</v>
      </c>
      <c r="D25" s="155" t="s">
        <v>200</v>
      </c>
      <c r="E25" s="156">
        <v>107692.71999999999</v>
      </c>
      <c r="F25" s="157">
        <f>'[1]P&amp;C(L)'!T15+'[1]P&amp;C(L)'!Q69</f>
        <v>0</v>
      </c>
    </row>
    <row r="26" spans="2:9" ht="15" customHeight="1">
      <c r="B26" s="194" t="s">
        <v>101</v>
      </c>
      <c r="C26" s="241">
        <v>16</v>
      </c>
      <c r="D26" s="158" t="s">
        <v>201</v>
      </c>
      <c r="E26" s="68">
        <v>0</v>
      </c>
      <c r="F26" s="73">
        <f>'[1]P&amp;C(L)'!Q26+'[1]P&amp;C(L)'!Q80</f>
        <v>0</v>
      </c>
      <c r="H26" s="242"/>
    </row>
    <row r="27" spans="2:9" ht="15" customHeight="1">
      <c r="B27" s="194" t="s">
        <v>102</v>
      </c>
      <c r="C27" s="241">
        <v>17</v>
      </c>
      <c r="D27" s="159" t="s">
        <v>202</v>
      </c>
      <c r="E27" s="68">
        <v>-49247.551809135985</v>
      </c>
      <c r="F27" s="73"/>
      <c r="H27" s="242"/>
    </row>
    <row r="28" spans="2:9" ht="15" customHeight="1">
      <c r="B28" s="194" t="s">
        <v>103</v>
      </c>
      <c r="C28" s="241">
        <v>18</v>
      </c>
      <c r="D28" s="159" t="s">
        <v>203</v>
      </c>
      <c r="E28" s="68"/>
      <c r="F28" s="73"/>
    </row>
    <row r="29" spans="2:9" s="195" customFormat="1" ht="15" customHeight="1">
      <c r="B29" s="194" t="s">
        <v>104</v>
      </c>
      <c r="C29" s="208">
        <v>19</v>
      </c>
      <c r="D29" s="144" t="s">
        <v>215</v>
      </c>
      <c r="E29" s="67">
        <v>156940.27180913597</v>
      </c>
      <c r="F29" s="72">
        <f>F25-F26-F27+F28</f>
        <v>0</v>
      </c>
    </row>
    <row r="30" spans="2:9" ht="15" customHeight="1">
      <c r="B30" s="194" t="s">
        <v>105</v>
      </c>
      <c r="C30" s="241">
        <v>20</v>
      </c>
      <c r="D30" s="158" t="s">
        <v>205</v>
      </c>
      <c r="E30" s="68">
        <v>45000</v>
      </c>
      <c r="F30" s="73">
        <f>'[1]P&amp;C(L)'!T38+'[1]P&amp;C(L)'!Q91</f>
        <v>0</v>
      </c>
      <c r="H30" s="242"/>
    </row>
    <row r="31" spans="2:9" ht="15" customHeight="1">
      <c r="B31" s="194" t="s">
        <v>106</v>
      </c>
      <c r="C31" s="241">
        <v>21</v>
      </c>
      <c r="D31" s="158" t="s">
        <v>216</v>
      </c>
      <c r="E31" s="68">
        <v>0</v>
      </c>
      <c r="F31" s="73">
        <f>'[1]P&amp;C(L)'!S50+'[1]P&amp;C(L)'!M102</f>
        <v>0</v>
      </c>
    </row>
    <row r="32" spans="2:9" ht="15" customHeight="1">
      <c r="B32" s="194" t="s">
        <v>107</v>
      </c>
      <c r="C32" s="241">
        <v>22</v>
      </c>
      <c r="D32" s="159" t="s">
        <v>207</v>
      </c>
      <c r="E32" s="68">
        <v>-57000</v>
      </c>
      <c r="F32" s="73"/>
    </row>
    <row r="33" spans="2:6" ht="15" customHeight="1">
      <c r="B33" s="194" t="s">
        <v>108</v>
      </c>
      <c r="C33" s="241">
        <v>23</v>
      </c>
      <c r="D33" s="159" t="s">
        <v>208</v>
      </c>
      <c r="E33" s="68"/>
      <c r="F33" s="73"/>
    </row>
    <row r="34" spans="2:6" ht="15" customHeight="1">
      <c r="B34" s="194" t="s">
        <v>109</v>
      </c>
      <c r="C34" s="241">
        <v>24</v>
      </c>
      <c r="D34" s="159" t="s">
        <v>217</v>
      </c>
      <c r="E34" s="68"/>
      <c r="F34" s="73"/>
    </row>
    <row r="35" spans="2:6" s="195" customFormat="1" ht="15" customHeight="1">
      <c r="B35" s="194" t="s">
        <v>110</v>
      </c>
      <c r="C35" s="208">
        <v>25</v>
      </c>
      <c r="D35" s="144" t="s">
        <v>218</v>
      </c>
      <c r="E35" s="67">
        <v>-12000</v>
      </c>
      <c r="F35" s="72">
        <f>F30-F31+F32-F33-F34</f>
        <v>0</v>
      </c>
    </row>
    <row r="36" spans="2:6" ht="15" customHeight="1">
      <c r="B36" s="194" t="s">
        <v>111</v>
      </c>
      <c r="C36" s="241">
        <v>26</v>
      </c>
      <c r="D36" s="158" t="s">
        <v>219</v>
      </c>
      <c r="E36" s="68"/>
      <c r="F36" s="73"/>
    </row>
    <row r="37" spans="2:6" ht="15" customHeight="1">
      <c r="B37" s="194" t="s">
        <v>112</v>
      </c>
      <c r="C37" s="241">
        <v>27</v>
      </c>
      <c r="D37" s="159" t="s">
        <v>220</v>
      </c>
      <c r="E37" s="68"/>
      <c r="F37" s="73"/>
    </row>
    <row r="38" spans="2:6" s="195" customFormat="1" ht="15" customHeight="1">
      <c r="B38" s="194" t="s">
        <v>113</v>
      </c>
      <c r="C38" s="208">
        <v>28</v>
      </c>
      <c r="D38" s="144" t="s">
        <v>221</v>
      </c>
      <c r="E38" s="67">
        <v>0</v>
      </c>
      <c r="F38" s="72">
        <f>F36-F37</f>
        <v>0</v>
      </c>
    </row>
    <row r="39" spans="2:6" s="195" customFormat="1" ht="15" customHeight="1">
      <c r="B39" s="194" t="s">
        <v>114</v>
      </c>
      <c r="C39" s="208">
        <v>29</v>
      </c>
      <c r="D39" s="144" t="s">
        <v>222</v>
      </c>
      <c r="E39" s="67"/>
      <c r="F39" s="72"/>
    </row>
    <row r="40" spans="2:6" s="195" customFormat="1" ht="15" customHeight="1">
      <c r="B40" s="194" t="s">
        <v>115</v>
      </c>
      <c r="C40" s="208">
        <v>30</v>
      </c>
      <c r="D40" s="144" t="s">
        <v>212</v>
      </c>
      <c r="E40" s="67">
        <v>0</v>
      </c>
      <c r="F40" s="72">
        <f>'[1]IS-COM'!F46</f>
        <v>0</v>
      </c>
    </row>
    <row r="41" spans="2:6" s="195" customFormat="1" ht="15" customHeight="1" thickBot="1">
      <c r="B41" s="196" t="s">
        <v>116</v>
      </c>
      <c r="C41" s="161">
        <v>31</v>
      </c>
      <c r="D41" s="162" t="s">
        <v>223</v>
      </c>
      <c r="E41" s="69">
        <f>E29-E35+E38-E39+E40</f>
        <v>168940.27180913597</v>
      </c>
      <c r="F41" s="74">
        <f>F29-F35+F38-F39+F40</f>
        <v>0</v>
      </c>
    </row>
    <row r="42" spans="2:6" s="237" customFormat="1" ht="9" customHeight="1" thickBot="1">
      <c r="C42" s="197"/>
      <c r="D42" s="164"/>
      <c r="E42" s="70"/>
      <c r="F42" s="70"/>
    </row>
    <row r="43" spans="2:6" s="195" customFormat="1" ht="15" customHeight="1" thickBot="1">
      <c r="B43" s="243" t="s">
        <v>117</v>
      </c>
      <c r="C43" s="165">
        <v>32</v>
      </c>
      <c r="D43" s="166" t="s">
        <v>224</v>
      </c>
      <c r="E43" s="167">
        <f>E22+E41</f>
        <v>2993329.9533808413</v>
      </c>
      <c r="F43" s="168">
        <f>F22+F41</f>
        <v>0</v>
      </c>
    </row>
    <row r="44" spans="2:6" ht="9" customHeight="1">
      <c r="C44" s="197"/>
      <c r="D44" s="164"/>
      <c r="E44" s="212"/>
      <c r="F44" s="212"/>
    </row>
    <row r="45" spans="2:6" ht="15" customHeight="1" thickBot="1">
      <c r="C45" s="197"/>
      <c r="D45" s="256" t="s">
        <v>225</v>
      </c>
      <c r="E45" s="256"/>
      <c r="F45" s="256"/>
    </row>
    <row r="46" spans="2:6" ht="15" customHeight="1">
      <c r="B46" s="239" t="s">
        <v>118</v>
      </c>
      <c r="C46" s="240">
        <v>33</v>
      </c>
      <c r="D46" s="169" t="s">
        <v>226</v>
      </c>
      <c r="E46" s="156"/>
      <c r="F46" s="157"/>
    </row>
    <row r="47" spans="2:6" ht="15" customHeight="1">
      <c r="B47" s="194" t="s">
        <v>119</v>
      </c>
      <c r="C47" s="241">
        <v>34</v>
      </c>
      <c r="D47" s="158" t="s">
        <v>227</v>
      </c>
      <c r="E47" s="68"/>
      <c r="F47" s="73"/>
    </row>
    <row r="48" spans="2:6" ht="15" customHeight="1">
      <c r="B48" s="244" t="s">
        <v>120</v>
      </c>
      <c r="C48" s="241">
        <v>35</v>
      </c>
      <c r="D48" s="158" t="s">
        <v>228</v>
      </c>
      <c r="E48" s="68"/>
      <c r="F48" s="73"/>
    </row>
    <row r="49" spans="2:6" s="195" customFormat="1" ht="15" customHeight="1" thickBot="1">
      <c r="B49" s="196" t="s">
        <v>121</v>
      </c>
      <c r="C49" s="161">
        <v>36</v>
      </c>
      <c r="D49" s="162" t="s">
        <v>229</v>
      </c>
      <c r="E49" s="69">
        <f>E46-E47-E48</f>
        <v>0</v>
      </c>
      <c r="F49" s="74">
        <f>F46-F47-F48</f>
        <v>0</v>
      </c>
    </row>
    <row r="50" spans="2:6" ht="8.25" customHeight="1">
      <c r="C50" s="197"/>
      <c r="D50" s="163"/>
      <c r="E50" s="212"/>
      <c r="F50" s="212"/>
    </row>
    <row r="51" spans="2:6" ht="15" customHeight="1" thickBot="1">
      <c r="C51" s="256" t="s">
        <v>230</v>
      </c>
      <c r="D51" s="256"/>
      <c r="E51" s="256"/>
      <c r="F51" s="256"/>
    </row>
    <row r="52" spans="2:6" ht="15" customHeight="1">
      <c r="B52" s="239" t="s">
        <v>122</v>
      </c>
      <c r="C52" s="240">
        <v>37</v>
      </c>
      <c r="D52" s="155" t="s">
        <v>231</v>
      </c>
      <c r="E52" s="156">
        <v>665029.90999999992</v>
      </c>
      <c r="F52" s="157">
        <f>'[1]IS-D'!F704</f>
        <v>0</v>
      </c>
    </row>
    <row r="53" spans="2:6" ht="15" customHeight="1">
      <c r="B53" s="194" t="s">
        <v>123</v>
      </c>
      <c r="C53" s="241">
        <v>38</v>
      </c>
      <c r="D53" s="159" t="s">
        <v>232</v>
      </c>
      <c r="E53" s="68">
        <v>0</v>
      </c>
      <c r="F53" s="73">
        <f>'[1]IS-FA'!F93</f>
        <v>0</v>
      </c>
    </row>
    <row r="54" spans="2:6" ht="15" customHeight="1">
      <c r="B54" s="194" t="s">
        <v>124</v>
      </c>
      <c r="C54" s="241">
        <v>39</v>
      </c>
      <c r="D54" s="159" t="s">
        <v>233</v>
      </c>
      <c r="E54" s="68">
        <v>0</v>
      </c>
      <c r="F54" s="73">
        <f>'[1]IS-FA'!F268</f>
        <v>0</v>
      </c>
    </row>
    <row r="55" spans="2:6" ht="15" customHeight="1">
      <c r="B55" s="194" t="s">
        <v>125</v>
      </c>
      <c r="C55" s="241">
        <v>40</v>
      </c>
      <c r="D55" s="159" t="s">
        <v>234</v>
      </c>
      <c r="E55" s="68">
        <v>0</v>
      </c>
      <c r="F55" s="73">
        <f>'[1]IS-FA'!F443</f>
        <v>0</v>
      </c>
    </row>
    <row r="56" spans="2:6" ht="15" customHeight="1">
      <c r="B56" s="194" t="s">
        <v>126</v>
      </c>
      <c r="C56" s="241">
        <v>41</v>
      </c>
      <c r="D56" s="159" t="s">
        <v>166</v>
      </c>
      <c r="E56" s="68">
        <v>0</v>
      </c>
      <c r="F56" s="73">
        <f>'[1]IS-I'!F203</f>
        <v>0</v>
      </c>
    </row>
    <row r="57" spans="2:6" ht="15" customHeight="1">
      <c r="B57" s="194" t="s">
        <v>127</v>
      </c>
      <c r="C57" s="241">
        <v>42</v>
      </c>
      <c r="D57" s="159" t="s">
        <v>167</v>
      </c>
      <c r="E57" s="68">
        <v>0</v>
      </c>
      <c r="F57" s="73">
        <f>'[1]IS-I'!F400</f>
        <v>0</v>
      </c>
    </row>
    <row r="58" spans="2:6" ht="15" customHeight="1">
      <c r="B58" s="194" t="s">
        <v>128</v>
      </c>
      <c r="C58" s="241">
        <v>43</v>
      </c>
      <c r="D58" s="159" t="s">
        <v>171</v>
      </c>
      <c r="E58" s="68">
        <v>0</v>
      </c>
      <c r="F58" s="73">
        <f>'[1]IS-IP &amp; L'!F73</f>
        <v>0</v>
      </c>
    </row>
    <row r="59" spans="2:6" ht="15" customHeight="1">
      <c r="B59" s="194" t="s">
        <v>129</v>
      </c>
      <c r="C59" s="241">
        <v>44</v>
      </c>
      <c r="D59" s="159" t="s">
        <v>235</v>
      </c>
      <c r="E59" s="68">
        <v>0</v>
      </c>
      <c r="F59" s="73">
        <f>'[1]IS-IP &amp; L'!F307</f>
        <v>0</v>
      </c>
    </row>
    <row r="60" spans="2:6" ht="15" customHeight="1">
      <c r="B60" s="194" t="s">
        <v>130</v>
      </c>
      <c r="C60" s="241">
        <v>45</v>
      </c>
      <c r="D60" s="159" t="s">
        <v>236</v>
      </c>
      <c r="E60" s="68"/>
      <c r="F60" s="73"/>
    </row>
    <row r="61" spans="2:6" s="163" customFormat="1" ht="15" customHeight="1" thickBot="1">
      <c r="B61" s="196" t="s">
        <v>131</v>
      </c>
      <c r="C61" s="245">
        <v>46</v>
      </c>
      <c r="D61" s="198" t="s">
        <v>237</v>
      </c>
      <c r="E61" s="69">
        <f>SUM(E52:E60)</f>
        <v>665029.90999999992</v>
      </c>
      <c r="F61" s="74">
        <f>SUM(F52:F60)</f>
        <v>0</v>
      </c>
    </row>
    <row r="62" spans="2:6" s="163" customFormat="1" ht="9" customHeight="1">
      <c r="C62" s="197"/>
      <c r="E62" s="70"/>
      <c r="F62" s="70"/>
    </row>
    <row r="63" spans="2:6" s="163" customFormat="1" ht="15" customHeight="1" thickBot="1">
      <c r="C63" s="257" t="s">
        <v>238</v>
      </c>
      <c r="D63" s="257"/>
      <c r="E63" s="257"/>
      <c r="F63" s="257"/>
    </row>
    <row r="64" spans="2:6" ht="15" customHeight="1">
      <c r="B64" s="239" t="s">
        <v>132</v>
      </c>
      <c r="C64" s="240">
        <v>47</v>
      </c>
      <c r="D64" s="170" t="s">
        <v>239</v>
      </c>
      <c r="E64" s="156">
        <v>2165217.159</v>
      </c>
      <c r="F64" s="157">
        <f>'[1]IS-Ex.S &amp; Ex.Ad'!F22</f>
        <v>0</v>
      </c>
    </row>
    <row r="65" spans="2:6" ht="15" customHeight="1">
      <c r="B65" s="194" t="s">
        <v>133</v>
      </c>
      <c r="C65" s="241">
        <v>48</v>
      </c>
      <c r="D65" s="171" t="s">
        <v>240</v>
      </c>
      <c r="E65" s="68">
        <v>713442.48</v>
      </c>
      <c r="F65" s="73">
        <f>'[1]IS-Ex.S &amp; Ex.Ad'!F41</f>
        <v>0</v>
      </c>
    </row>
    <row r="66" spans="2:6" ht="15" customHeight="1">
      <c r="B66" s="194" t="s">
        <v>134</v>
      </c>
      <c r="C66" s="241">
        <v>49</v>
      </c>
      <c r="D66" s="171" t="s">
        <v>241</v>
      </c>
      <c r="E66" s="68">
        <v>11707.34</v>
      </c>
      <c r="F66" s="73">
        <f>'[1]IS-Ex.T &amp; Ex.F &amp; O'!F12</f>
        <v>0</v>
      </c>
    </row>
    <row r="67" spans="2:6" ht="15" customHeight="1">
      <c r="B67" s="194" t="s">
        <v>135</v>
      </c>
      <c r="C67" s="241">
        <v>50</v>
      </c>
      <c r="D67" s="171" t="s">
        <v>242</v>
      </c>
      <c r="E67" s="68">
        <v>172852.6</v>
      </c>
      <c r="F67" s="73"/>
    </row>
    <row r="68" spans="2:6" ht="15" customHeight="1">
      <c r="B68" s="194" t="s">
        <v>136</v>
      </c>
      <c r="C68" s="241">
        <v>51</v>
      </c>
      <c r="D68" s="171" t="s">
        <v>243</v>
      </c>
      <c r="E68" s="68">
        <v>3640.45</v>
      </c>
      <c r="F68" s="73">
        <f>'[1]IS-Ex.T &amp; Ex.F &amp; O'!F111</f>
        <v>0</v>
      </c>
    </row>
    <row r="69" spans="2:6" ht="15" customHeight="1">
      <c r="B69" s="194" t="s">
        <v>137</v>
      </c>
      <c r="C69" s="241">
        <v>52</v>
      </c>
      <c r="D69" s="171" t="s">
        <v>244</v>
      </c>
      <c r="E69" s="68"/>
      <c r="F69" s="73"/>
    </row>
    <row r="70" spans="2:6" ht="15" customHeight="1" thickBot="1">
      <c r="B70" s="246" t="s">
        <v>138</v>
      </c>
      <c r="C70" s="247">
        <v>53</v>
      </c>
      <c r="D70" s="172" t="s">
        <v>245</v>
      </c>
      <c r="E70" s="173">
        <v>-344285.13</v>
      </c>
      <c r="F70" s="174">
        <f>'[1]IS-Ex.T &amp; Ex.F &amp; O'!F124</f>
        <v>0</v>
      </c>
    </row>
    <row r="71" spans="2:6" s="193" customFormat="1" ht="9" customHeight="1" thickBot="1">
      <c r="C71" s="214"/>
      <c r="D71" s="175"/>
      <c r="E71" s="176"/>
      <c r="F71" s="176"/>
    </row>
    <row r="72" spans="2:6" s="195" customFormat="1" ht="15" customHeight="1">
      <c r="B72" s="239" t="s">
        <v>139</v>
      </c>
      <c r="C72" s="210">
        <v>54</v>
      </c>
      <c r="D72" s="140" t="s">
        <v>246</v>
      </c>
      <c r="E72" s="141">
        <f>E43+E49+E61-E64-E65-E66-E67-E68-E69+E70</f>
        <v>247214.70438084111</v>
      </c>
      <c r="F72" s="142">
        <f>F43+F49+F61-F64-F65-F66-F67-F68-F69+F70</f>
        <v>0</v>
      </c>
    </row>
    <row r="73" spans="2:6" s="195" customFormat="1" ht="15" customHeight="1">
      <c r="B73" s="194" t="s">
        <v>140</v>
      </c>
      <c r="C73" s="208">
        <v>55</v>
      </c>
      <c r="D73" s="177" t="s">
        <v>247</v>
      </c>
      <c r="E73" s="67">
        <f>E72*0.15</f>
        <v>37082.205657126164</v>
      </c>
      <c r="F73" s="72"/>
    </row>
    <row r="74" spans="2:6" s="195" customFormat="1" ht="15" customHeight="1" thickBot="1">
      <c r="B74" s="196" t="s">
        <v>141</v>
      </c>
      <c r="C74" s="161">
        <v>56</v>
      </c>
      <c r="D74" s="162" t="s">
        <v>248</v>
      </c>
      <c r="E74" s="69">
        <f>E72-E73</f>
        <v>210132.49872371496</v>
      </c>
      <c r="F74" s="74">
        <f>F72-F73</f>
        <v>0</v>
      </c>
    </row>
    <row r="75" spans="2:6">
      <c r="D75" s="178"/>
    </row>
    <row r="76" spans="2:6">
      <c r="C76" s="249"/>
      <c r="D76" s="249"/>
      <c r="E76" s="249"/>
      <c r="F76" s="249"/>
    </row>
    <row r="77" spans="2:6">
      <c r="C77" s="248"/>
      <c r="D77" s="248"/>
      <c r="E77" s="248"/>
      <c r="F77" s="248"/>
    </row>
    <row r="78" spans="2:6">
      <c r="C78" s="249"/>
      <c r="D78" s="249"/>
      <c r="E78" s="249"/>
      <c r="F78" s="249"/>
    </row>
    <row r="79" spans="2:6">
      <c r="C79" s="248"/>
      <c r="D79" s="248"/>
      <c r="E79" s="248"/>
      <c r="F79" s="248"/>
    </row>
    <row r="80" spans="2:6">
      <c r="C80" s="249"/>
      <c r="D80" s="249"/>
      <c r="E80" s="249"/>
      <c r="F80" s="249"/>
    </row>
    <row r="81" spans="3:6">
      <c r="C81" s="248"/>
      <c r="D81" s="248"/>
      <c r="E81" s="248"/>
      <c r="F81" s="248"/>
    </row>
  </sheetData>
  <mergeCells count="16">
    <mergeCell ref="C8:F8"/>
    <mergeCell ref="B1:C1"/>
    <mergeCell ref="E1:F1"/>
    <mergeCell ref="B2:F2"/>
    <mergeCell ref="D4:F4"/>
    <mergeCell ref="E5:F5"/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XEY58"/>
  <sheetViews>
    <sheetView tabSelected="1" topLeftCell="A7" zoomScale="80" zoomScaleNormal="80" zoomScaleSheetLayoutView="50" workbookViewId="0">
      <pane ySplit="4" topLeftCell="A11" activePane="bottomLeft" state="frozen"/>
      <selection activeCell="A7" sqref="A7"/>
      <selection pane="bottomLeft" activeCell="P23" sqref="P23"/>
    </sheetView>
  </sheetViews>
  <sheetFormatPr defaultRowHeight="15"/>
  <cols>
    <col min="1" max="1" width="6" style="5" customWidth="1"/>
    <col min="2" max="2" width="49.5703125" style="5" customWidth="1"/>
    <col min="3" max="3" width="11.5703125" style="5" customWidth="1"/>
    <col min="4" max="4" width="10.7109375" style="5" customWidth="1"/>
    <col min="5" max="5" width="10" style="5" customWidth="1"/>
    <col min="6" max="6" width="12.28515625" style="5" customWidth="1"/>
    <col min="7" max="7" width="13.28515625" style="5" customWidth="1"/>
    <col min="8" max="8" width="19.140625" style="5" customWidth="1"/>
    <col min="9" max="9" width="13.42578125" style="5" customWidth="1"/>
    <col min="10" max="10" width="13.5703125" style="5" bestFit="1" customWidth="1"/>
    <col min="11" max="15" width="13.42578125" style="5" customWidth="1"/>
    <col min="16" max="16" width="14.7109375" style="5" customWidth="1"/>
    <col min="17" max="17" width="15.5703125" style="5" customWidth="1"/>
    <col min="18" max="19" width="14.28515625" style="5" customWidth="1"/>
    <col min="20" max="20" width="12.42578125" style="5" customWidth="1"/>
    <col min="21" max="21" width="12.7109375" style="5" customWidth="1"/>
    <col min="22" max="22" width="12" style="5" customWidth="1"/>
    <col min="23" max="23" width="11.7109375" style="5" customWidth="1"/>
    <col min="24" max="24" width="12" style="5" customWidth="1"/>
    <col min="25" max="25" width="14" style="5" customWidth="1"/>
    <col min="26" max="27" width="12.7109375" style="5" customWidth="1"/>
    <col min="28" max="28" width="3" style="5" customWidth="1"/>
    <col min="29" max="32" width="9.140625" style="5" customWidth="1"/>
    <col min="33" max="34" width="10.28515625" style="5" customWidth="1"/>
    <col min="35" max="36" width="10.7109375" style="5" customWidth="1"/>
    <col min="37" max="38" width="9.140625" style="5" customWidth="1"/>
    <col min="39" max="16384" width="9.140625" style="5"/>
  </cols>
  <sheetData>
    <row r="1" spans="1:38" ht="15.75" thickBot="1">
      <c r="A1" s="31" t="s">
        <v>142</v>
      </c>
      <c r="B1" s="31"/>
      <c r="C1" s="62"/>
      <c r="D1" s="62"/>
      <c r="E1" s="62"/>
      <c r="F1" s="62"/>
      <c r="G1" s="62"/>
      <c r="H1" s="62"/>
    </row>
    <row r="2" spans="1:38" ht="15.75" thickBot="1">
      <c r="A2" s="63" t="s">
        <v>144</v>
      </c>
      <c r="B2" s="31"/>
      <c r="C2" s="62"/>
      <c r="D2" s="62"/>
      <c r="E2" s="62"/>
      <c r="F2" s="62"/>
      <c r="G2" s="62"/>
      <c r="H2" s="62"/>
    </row>
    <row r="3" spans="1:38">
      <c r="A3" s="64" t="s">
        <v>146</v>
      </c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</row>
    <row r="4" spans="1:38">
      <c r="A4" s="64" t="s">
        <v>147</v>
      </c>
      <c r="C4" s="62"/>
      <c r="D4" s="62"/>
      <c r="E4" s="62"/>
      <c r="F4" s="62"/>
      <c r="G4" s="62"/>
      <c r="H4" s="62"/>
    </row>
    <row r="5" spans="1:38">
      <c r="A5" s="62"/>
      <c r="B5" s="62"/>
      <c r="C5" s="62"/>
      <c r="D5" s="62"/>
      <c r="E5" s="62"/>
      <c r="F5" s="62"/>
      <c r="G5" s="62"/>
      <c r="H5" s="62"/>
    </row>
    <row r="6" spans="1:38" ht="15" customHeight="1">
      <c r="A6" s="62"/>
      <c r="B6" s="62"/>
      <c r="C6" s="285" t="s">
        <v>81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C6" s="287" t="s">
        <v>82</v>
      </c>
      <c r="AD6" s="287"/>
      <c r="AE6" s="287"/>
      <c r="AF6" s="287"/>
      <c r="AG6" s="287"/>
      <c r="AH6" s="287"/>
      <c r="AI6" s="287"/>
      <c r="AJ6" s="287"/>
      <c r="AK6" s="287"/>
      <c r="AL6" s="287"/>
    </row>
    <row r="7" spans="1:38" ht="45.75" customHeight="1" thickBot="1">
      <c r="A7" s="62"/>
      <c r="B7" s="62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C7" s="288"/>
      <c r="AD7" s="288"/>
      <c r="AE7" s="288"/>
      <c r="AF7" s="288"/>
      <c r="AG7" s="288"/>
      <c r="AH7" s="288"/>
      <c r="AI7" s="288"/>
      <c r="AJ7" s="288"/>
      <c r="AK7" s="288"/>
      <c r="AL7" s="288"/>
    </row>
    <row r="8" spans="1:38" s="1" customFormat="1" ht="89.25" customHeight="1">
      <c r="A8" s="262" t="s">
        <v>23</v>
      </c>
      <c r="B8" s="265" t="s">
        <v>69</v>
      </c>
      <c r="C8" s="270" t="s">
        <v>22</v>
      </c>
      <c r="D8" s="271"/>
      <c r="E8" s="271"/>
      <c r="F8" s="271"/>
      <c r="G8" s="271"/>
      <c r="H8" s="277" t="s">
        <v>143</v>
      </c>
      <c r="I8" s="271" t="s">
        <v>70</v>
      </c>
      <c r="J8" s="271"/>
      <c r="K8" s="271" t="s">
        <v>71</v>
      </c>
      <c r="L8" s="271"/>
      <c r="M8" s="271"/>
      <c r="N8" s="271"/>
      <c r="O8" s="271"/>
      <c r="P8" s="271" t="s">
        <v>72</v>
      </c>
      <c r="Q8" s="272"/>
      <c r="R8" s="270" t="s">
        <v>73</v>
      </c>
      <c r="S8" s="271"/>
      <c r="T8" s="271"/>
      <c r="U8" s="271"/>
      <c r="V8" s="271"/>
      <c r="W8" s="271"/>
      <c r="X8" s="271"/>
      <c r="Y8" s="271"/>
      <c r="Z8" s="271" t="s">
        <v>76</v>
      </c>
      <c r="AA8" s="265"/>
      <c r="AC8" s="280" t="s">
        <v>70</v>
      </c>
      <c r="AD8" s="271"/>
      <c r="AE8" s="271" t="s">
        <v>71</v>
      </c>
      <c r="AF8" s="271"/>
      <c r="AG8" s="271" t="s">
        <v>77</v>
      </c>
      <c r="AH8" s="271"/>
      <c r="AI8" s="271" t="s">
        <v>78</v>
      </c>
      <c r="AJ8" s="271"/>
      <c r="AK8" s="271" t="s">
        <v>76</v>
      </c>
      <c r="AL8" s="265"/>
    </row>
    <row r="9" spans="1:38" s="1" customFormat="1" ht="49.9" customHeight="1">
      <c r="A9" s="263"/>
      <c r="B9" s="266"/>
      <c r="C9" s="268" t="s">
        <v>15</v>
      </c>
      <c r="D9" s="269"/>
      <c r="E9" s="269"/>
      <c r="F9" s="269"/>
      <c r="G9" s="8" t="s">
        <v>16</v>
      </c>
      <c r="H9" s="278"/>
      <c r="I9" s="273" t="s">
        <v>0</v>
      </c>
      <c r="J9" s="273" t="s">
        <v>1</v>
      </c>
      <c r="K9" s="269" t="s">
        <v>0</v>
      </c>
      <c r="L9" s="269"/>
      <c r="M9" s="269"/>
      <c r="N9" s="269"/>
      <c r="O9" s="8" t="s">
        <v>1</v>
      </c>
      <c r="P9" s="273" t="s">
        <v>79</v>
      </c>
      <c r="Q9" s="275" t="s">
        <v>80</v>
      </c>
      <c r="R9" s="268" t="s">
        <v>74</v>
      </c>
      <c r="S9" s="269"/>
      <c r="T9" s="269"/>
      <c r="U9" s="269"/>
      <c r="V9" s="269" t="s">
        <v>75</v>
      </c>
      <c r="W9" s="269"/>
      <c r="X9" s="269"/>
      <c r="Y9" s="269"/>
      <c r="Z9" s="273" t="s">
        <v>17</v>
      </c>
      <c r="AA9" s="275" t="s">
        <v>18</v>
      </c>
      <c r="AC9" s="281" t="s">
        <v>0</v>
      </c>
      <c r="AD9" s="273" t="s">
        <v>1</v>
      </c>
      <c r="AE9" s="273" t="s">
        <v>0</v>
      </c>
      <c r="AF9" s="273" t="s">
        <v>1</v>
      </c>
      <c r="AG9" s="273" t="s">
        <v>79</v>
      </c>
      <c r="AH9" s="273" t="s">
        <v>80</v>
      </c>
      <c r="AI9" s="273" t="s">
        <v>74</v>
      </c>
      <c r="AJ9" s="273" t="s">
        <v>75</v>
      </c>
      <c r="AK9" s="273" t="s">
        <v>17</v>
      </c>
      <c r="AL9" s="275" t="s">
        <v>18</v>
      </c>
    </row>
    <row r="10" spans="1:38" s="1" customFormat="1" ht="102.75" customHeight="1" thickBot="1">
      <c r="A10" s="264"/>
      <c r="B10" s="267"/>
      <c r="C10" s="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9"/>
      <c r="I10" s="274"/>
      <c r="J10" s="27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74"/>
      <c r="Q10" s="276"/>
      <c r="R10" s="3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74"/>
      <c r="AA10" s="276"/>
      <c r="AC10" s="282"/>
      <c r="AD10" s="274"/>
      <c r="AE10" s="274"/>
      <c r="AF10" s="274"/>
      <c r="AG10" s="274"/>
      <c r="AH10" s="274"/>
      <c r="AI10" s="274"/>
      <c r="AJ10" s="274"/>
      <c r="AK10" s="274"/>
      <c r="AL10" s="276"/>
    </row>
    <row r="11" spans="1:38" ht="24.95" customHeight="1" thickBot="1">
      <c r="A11" s="95" t="s">
        <v>24</v>
      </c>
      <c r="B11" s="98" t="s">
        <v>25</v>
      </c>
      <c r="C11" s="3">
        <v>860</v>
      </c>
      <c r="D11" s="3">
        <v>203</v>
      </c>
      <c r="E11" s="3">
        <v>2649</v>
      </c>
      <c r="F11" s="3">
        <v>3712</v>
      </c>
      <c r="G11" s="3">
        <v>3714</v>
      </c>
      <c r="H11" s="115"/>
      <c r="I11" s="114">
        <v>112457.11</v>
      </c>
      <c r="J11" s="3">
        <v>0</v>
      </c>
      <c r="K11" s="3">
        <v>32132.239999999998</v>
      </c>
      <c r="L11" s="3">
        <v>1231.1300000000001</v>
      </c>
      <c r="M11" s="3">
        <v>74329.349999999991</v>
      </c>
      <c r="N11" s="3">
        <v>107692.71999999999</v>
      </c>
      <c r="O11" s="3">
        <v>0</v>
      </c>
      <c r="P11" s="3">
        <v>156940.27180913597</v>
      </c>
      <c r="Q11" s="3">
        <v>156940.27180913597</v>
      </c>
      <c r="R11" s="114">
        <v>0</v>
      </c>
      <c r="S11" s="114">
        <v>0</v>
      </c>
      <c r="T11" s="114">
        <v>45000</v>
      </c>
      <c r="U11" s="114">
        <v>45000</v>
      </c>
      <c r="V11" s="3">
        <v>0</v>
      </c>
      <c r="W11" s="3">
        <v>0</v>
      </c>
      <c r="X11" s="3">
        <v>45000</v>
      </c>
      <c r="Y11" s="3">
        <v>45000</v>
      </c>
      <c r="Z11" s="3">
        <v>-12000</v>
      </c>
      <c r="AA11" s="3">
        <v>-12000</v>
      </c>
      <c r="AC11" s="98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</row>
    <row r="12" spans="1:38" s="4" customFormat="1" ht="24.95" customHeight="1">
      <c r="A12" s="10"/>
      <c r="B12" s="16" t="s">
        <v>26</v>
      </c>
      <c r="C12" s="26">
        <v>860</v>
      </c>
      <c r="D12" s="26">
        <v>203</v>
      </c>
      <c r="E12" s="26">
        <v>2649</v>
      </c>
      <c r="F12" s="26">
        <v>3712</v>
      </c>
      <c r="G12" s="26">
        <v>3714</v>
      </c>
      <c r="H12" s="20"/>
      <c r="I12" s="26">
        <v>112457.11</v>
      </c>
      <c r="J12" s="26">
        <v>0</v>
      </c>
      <c r="K12" s="26">
        <v>32132.239999999998</v>
      </c>
      <c r="L12" s="26">
        <v>1231.1300000000001</v>
      </c>
      <c r="M12" s="26">
        <v>74329.349999999991</v>
      </c>
      <c r="N12" s="26">
        <v>107692.71999999999</v>
      </c>
      <c r="O12" s="26">
        <v>0</v>
      </c>
      <c r="P12" s="35">
        <v>156940.27180913597</v>
      </c>
      <c r="Q12" s="36">
        <v>156940.27180913597</v>
      </c>
      <c r="R12" s="124">
        <v>0</v>
      </c>
      <c r="S12" s="124">
        <v>0</v>
      </c>
      <c r="T12" s="124">
        <v>45000</v>
      </c>
      <c r="U12" s="124">
        <v>45000</v>
      </c>
      <c r="V12" s="179">
        <v>0</v>
      </c>
      <c r="W12" s="179">
        <v>0</v>
      </c>
      <c r="X12" s="180">
        <v>45000</v>
      </c>
      <c r="Y12" s="35">
        <v>45000</v>
      </c>
      <c r="Z12" s="26">
        <v>-12000</v>
      </c>
      <c r="AA12" s="26">
        <v>-12000</v>
      </c>
      <c r="AC12" s="34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1:38" ht="24.95" customHeight="1">
      <c r="A13" s="11"/>
      <c r="B13" s="33" t="s">
        <v>27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52"/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6">
        <v>0</v>
      </c>
      <c r="O13" s="27">
        <v>0</v>
      </c>
      <c r="P13" s="35" t="s">
        <v>148</v>
      </c>
      <c r="Q13" s="36" t="s">
        <v>148</v>
      </c>
      <c r="R13" s="124">
        <v>0</v>
      </c>
      <c r="S13" s="124">
        <v>0</v>
      </c>
      <c r="T13" s="124">
        <v>0</v>
      </c>
      <c r="U13" s="124">
        <v>0</v>
      </c>
      <c r="V13" s="179">
        <v>0</v>
      </c>
      <c r="W13" s="179">
        <v>0</v>
      </c>
      <c r="X13" s="180">
        <v>0</v>
      </c>
      <c r="Y13" s="38">
        <v>0</v>
      </c>
      <c r="Z13" s="26">
        <v>0</v>
      </c>
      <c r="AA13" s="26">
        <v>0</v>
      </c>
      <c r="AC13" s="37"/>
      <c r="AD13" s="38"/>
      <c r="AE13" s="38"/>
      <c r="AF13" s="38"/>
      <c r="AG13" s="38"/>
      <c r="AH13" s="38"/>
      <c r="AI13" s="38"/>
      <c r="AJ13" s="38"/>
      <c r="AK13" s="38"/>
      <c r="AL13" s="39"/>
    </row>
    <row r="14" spans="1:38" ht="24.95" customHeight="1">
      <c r="A14" s="11"/>
      <c r="B14" s="33" t="s">
        <v>28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52"/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6">
        <v>0</v>
      </c>
      <c r="O14" s="27">
        <v>0</v>
      </c>
      <c r="P14" s="35" t="s">
        <v>148</v>
      </c>
      <c r="Q14" s="36" t="s">
        <v>148</v>
      </c>
      <c r="R14" s="124">
        <v>0</v>
      </c>
      <c r="S14" s="124">
        <v>0</v>
      </c>
      <c r="T14" s="124">
        <v>0</v>
      </c>
      <c r="U14" s="124">
        <v>0</v>
      </c>
      <c r="V14" s="179">
        <v>0</v>
      </c>
      <c r="W14" s="179">
        <v>0</v>
      </c>
      <c r="X14" s="180">
        <v>0</v>
      </c>
      <c r="Y14" s="38">
        <v>0</v>
      </c>
      <c r="Z14" s="26">
        <v>0</v>
      </c>
      <c r="AA14" s="26">
        <v>0</v>
      </c>
      <c r="AC14" s="37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ht="24.95" customHeight="1" thickBot="1">
      <c r="A15" s="12"/>
      <c r="B15" s="17" t="s">
        <v>29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1"/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6">
        <v>0</v>
      </c>
      <c r="O15" s="28">
        <v>0</v>
      </c>
      <c r="P15" s="35" t="s">
        <v>148</v>
      </c>
      <c r="Q15" s="36" t="s">
        <v>148</v>
      </c>
      <c r="R15" s="124">
        <v>0</v>
      </c>
      <c r="S15" s="124">
        <v>0</v>
      </c>
      <c r="T15" s="124">
        <v>0</v>
      </c>
      <c r="U15" s="124">
        <v>0</v>
      </c>
      <c r="V15" s="179">
        <v>0</v>
      </c>
      <c r="W15" s="179">
        <v>0</v>
      </c>
      <c r="X15" s="180">
        <v>0</v>
      </c>
      <c r="Y15" s="41">
        <v>0</v>
      </c>
      <c r="Z15" s="26">
        <v>0</v>
      </c>
      <c r="AA15" s="26">
        <v>0</v>
      </c>
      <c r="AC15" s="40"/>
      <c r="AD15" s="41"/>
      <c r="AE15" s="41"/>
      <c r="AF15" s="41"/>
      <c r="AG15" s="41"/>
      <c r="AH15" s="41"/>
      <c r="AI15" s="41"/>
      <c r="AJ15" s="41"/>
      <c r="AK15" s="41"/>
      <c r="AL15" s="42"/>
    </row>
    <row r="16" spans="1:38" ht="24.95" customHeight="1" thickBot="1">
      <c r="A16" s="95" t="s">
        <v>30</v>
      </c>
      <c r="B16" s="98" t="s">
        <v>11</v>
      </c>
      <c r="C16" s="3">
        <v>3150</v>
      </c>
      <c r="D16" s="3">
        <v>2057</v>
      </c>
      <c r="E16" s="3">
        <v>3030</v>
      </c>
      <c r="F16" s="3">
        <v>8237</v>
      </c>
      <c r="G16" s="3">
        <v>5611</v>
      </c>
      <c r="H16" s="115"/>
      <c r="I16" s="114">
        <v>60940.10585</v>
      </c>
      <c r="J16" s="3">
        <v>0</v>
      </c>
      <c r="K16" s="3">
        <v>3459.9899999999989</v>
      </c>
      <c r="L16" s="3">
        <v>50853.324700000005</v>
      </c>
      <c r="M16" s="3">
        <v>3050.7400000000002</v>
      </c>
      <c r="N16" s="3">
        <v>57364.054700000001</v>
      </c>
      <c r="O16" s="3">
        <v>0</v>
      </c>
      <c r="P16" s="3">
        <v>63928.164331189808</v>
      </c>
      <c r="Q16" s="3">
        <v>63928.164331189808</v>
      </c>
      <c r="R16" s="114">
        <v>0</v>
      </c>
      <c r="S16" s="114">
        <v>0</v>
      </c>
      <c r="T16" s="114">
        <v>0</v>
      </c>
      <c r="U16" s="114">
        <v>0</v>
      </c>
      <c r="V16" s="3">
        <v>0</v>
      </c>
      <c r="W16" s="3">
        <v>0</v>
      </c>
      <c r="X16" s="3">
        <v>0</v>
      </c>
      <c r="Y16" s="3">
        <v>0</v>
      </c>
      <c r="Z16" s="3">
        <v>589.406394000006</v>
      </c>
      <c r="AA16" s="3">
        <v>589.406394000006</v>
      </c>
      <c r="AC16" s="98"/>
      <c r="AD16" s="3"/>
      <c r="AE16" s="3"/>
      <c r="AF16" s="3"/>
      <c r="AG16" s="3"/>
      <c r="AH16" s="3"/>
      <c r="AI16" s="3"/>
      <c r="AJ16" s="3"/>
      <c r="AK16" s="3"/>
      <c r="AL16" s="3"/>
    </row>
    <row r="17" spans="1:16379" ht="24.95" customHeight="1" thickBot="1">
      <c r="A17" s="95" t="s">
        <v>31</v>
      </c>
      <c r="B17" s="98" t="s">
        <v>32</v>
      </c>
      <c r="C17" s="3">
        <v>8629</v>
      </c>
      <c r="D17" s="3">
        <v>791</v>
      </c>
      <c r="E17" s="3">
        <v>2805</v>
      </c>
      <c r="F17" s="3">
        <v>12225</v>
      </c>
      <c r="G17" s="3">
        <v>9624</v>
      </c>
      <c r="H17" s="115"/>
      <c r="I17" s="114">
        <v>202585.09539</v>
      </c>
      <c r="J17" s="3">
        <v>200</v>
      </c>
      <c r="K17" s="3">
        <v>-32170.216715999966</v>
      </c>
      <c r="L17" s="3">
        <v>24245.584335000003</v>
      </c>
      <c r="M17" s="3">
        <v>21336.510000000002</v>
      </c>
      <c r="N17" s="3">
        <v>13411.877619000043</v>
      </c>
      <c r="O17" s="3">
        <v>197.4199878</v>
      </c>
      <c r="P17" s="3">
        <v>145933.08704735307</v>
      </c>
      <c r="Q17" s="3">
        <v>145745.81953125307</v>
      </c>
      <c r="R17" s="114">
        <v>12600</v>
      </c>
      <c r="S17" s="114">
        <v>558.65</v>
      </c>
      <c r="T17" s="114">
        <v>0</v>
      </c>
      <c r="U17" s="114">
        <v>13158.65</v>
      </c>
      <c r="V17" s="3">
        <v>12600</v>
      </c>
      <c r="W17" s="3">
        <v>558.65</v>
      </c>
      <c r="X17" s="3">
        <v>0</v>
      </c>
      <c r="Y17" s="3">
        <v>13158.65</v>
      </c>
      <c r="Z17" s="3">
        <v>-5341.35</v>
      </c>
      <c r="AA17" s="3">
        <v>-5341.35</v>
      </c>
      <c r="AC17" s="98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16379" s="66" customFormat="1" ht="24.95" customHeight="1">
      <c r="A18" s="14"/>
      <c r="B18" s="81" t="s">
        <v>33</v>
      </c>
      <c r="C18" s="99">
        <v>8225</v>
      </c>
      <c r="D18" s="99">
        <v>10</v>
      </c>
      <c r="E18" s="99">
        <v>2590</v>
      </c>
      <c r="F18" s="99">
        <v>10825</v>
      </c>
      <c r="G18" s="99">
        <v>8529</v>
      </c>
      <c r="H18" s="20"/>
      <c r="I18" s="99">
        <v>136939.08000000002</v>
      </c>
      <c r="J18" s="99">
        <v>0</v>
      </c>
      <c r="K18" s="99">
        <v>-42245.919999999962</v>
      </c>
      <c r="L18" s="99">
        <v>324</v>
      </c>
      <c r="M18" s="99">
        <v>16726.43</v>
      </c>
      <c r="N18" s="99">
        <v>-25195.489999999962</v>
      </c>
      <c r="O18" s="99">
        <v>0</v>
      </c>
      <c r="P18" s="75">
        <v>103915.16843299913</v>
      </c>
      <c r="Q18" s="77">
        <v>103848.40201789912</v>
      </c>
      <c r="R18" s="126">
        <v>12600</v>
      </c>
      <c r="S18" s="126">
        <v>0</v>
      </c>
      <c r="T18" s="126">
        <v>0</v>
      </c>
      <c r="U18" s="126">
        <v>12600</v>
      </c>
      <c r="V18" s="99">
        <v>12600</v>
      </c>
      <c r="W18" s="99">
        <v>0</v>
      </c>
      <c r="X18" s="99">
        <v>0</v>
      </c>
      <c r="Y18" s="99">
        <v>12600</v>
      </c>
      <c r="Z18" s="100">
        <v>-6400</v>
      </c>
      <c r="AA18" s="26">
        <v>-6400</v>
      </c>
      <c r="AC18" s="76"/>
      <c r="AD18" s="75"/>
      <c r="AE18" s="75"/>
      <c r="AF18" s="75"/>
      <c r="AG18" s="75"/>
      <c r="AH18" s="75"/>
      <c r="AI18" s="75"/>
      <c r="AJ18" s="75"/>
      <c r="AK18" s="75"/>
      <c r="AL18" s="77"/>
    </row>
    <row r="19" spans="1:16379" s="66" customFormat="1" ht="24.95" customHeight="1" thickBot="1">
      <c r="A19" s="13"/>
      <c r="B19" s="82" t="s">
        <v>34</v>
      </c>
      <c r="C19" s="96">
        <v>404</v>
      </c>
      <c r="D19" s="96">
        <v>781</v>
      </c>
      <c r="E19" s="96">
        <v>215</v>
      </c>
      <c r="F19" s="96">
        <v>1400</v>
      </c>
      <c r="G19" s="96">
        <v>1095</v>
      </c>
      <c r="H19" s="21"/>
      <c r="I19" s="99">
        <v>65646.015389999986</v>
      </c>
      <c r="J19" s="99">
        <v>200</v>
      </c>
      <c r="K19" s="96">
        <v>10075.703283999997</v>
      </c>
      <c r="L19" s="96">
        <v>23921.584335000003</v>
      </c>
      <c r="M19" s="96">
        <v>4610.08</v>
      </c>
      <c r="N19" s="96">
        <v>38607.367619000004</v>
      </c>
      <c r="O19" s="99">
        <v>197.4199878</v>
      </c>
      <c r="P19" s="75">
        <v>42017.918614353941</v>
      </c>
      <c r="Q19" s="77">
        <v>41897.417513353939</v>
      </c>
      <c r="R19" s="127">
        <v>0</v>
      </c>
      <c r="S19" s="127">
        <v>558.65</v>
      </c>
      <c r="T19" s="127">
        <v>0</v>
      </c>
      <c r="U19" s="127">
        <v>558.65</v>
      </c>
      <c r="V19" s="96">
        <v>0</v>
      </c>
      <c r="W19" s="96">
        <v>558.65</v>
      </c>
      <c r="X19" s="96">
        <v>0</v>
      </c>
      <c r="Y19" s="96">
        <v>558.65</v>
      </c>
      <c r="Z19" s="97">
        <v>1058.6500000000001</v>
      </c>
      <c r="AA19" s="26">
        <v>1058.6500000000001</v>
      </c>
      <c r="AC19" s="79"/>
      <c r="AD19" s="78"/>
      <c r="AE19" s="78"/>
      <c r="AF19" s="78"/>
      <c r="AG19" s="78"/>
      <c r="AH19" s="78"/>
      <c r="AI19" s="78"/>
      <c r="AJ19" s="78"/>
      <c r="AK19" s="78"/>
      <c r="AL19" s="80"/>
    </row>
    <row r="20" spans="1:16379" ht="24.95" customHeight="1" thickBot="1">
      <c r="A20" s="95" t="s">
        <v>35</v>
      </c>
      <c r="B20" s="98" t="s">
        <v>2</v>
      </c>
      <c r="C20" s="3">
        <v>4369</v>
      </c>
      <c r="D20" s="3">
        <v>469</v>
      </c>
      <c r="E20" s="3">
        <v>5088</v>
      </c>
      <c r="F20" s="3">
        <v>9926</v>
      </c>
      <c r="G20" s="3">
        <v>8264</v>
      </c>
      <c r="H20" s="115"/>
      <c r="I20" s="114">
        <v>3131738.64</v>
      </c>
      <c r="J20" s="3">
        <v>0</v>
      </c>
      <c r="K20" s="3">
        <v>1768892.0700000003</v>
      </c>
      <c r="L20" s="3">
        <v>58179.990000000005</v>
      </c>
      <c r="M20" s="3">
        <v>882817.15000000014</v>
      </c>
      <c r="N20" s="3">
        <v>2709889.2100000004</v>
      </c>
      <c r="O20" s="3">
        <v>0</v>
      </c>
      <c r="P20" s="3">
        <v>3414744.8551513385</v>
      </c>
      <c r="Q20" s="3">
        <v>3414744.8551513385</v>
      </c>
      <c r="R20" s="114">
        <v>521678.02195077075</v>
      </c>
      <c r="S20" s="114">
        <v>4496.043401372006</v>
      </c>
      <c r="T20" s="114">
        <v>3791300.0146478573</v>
      </c>
      <c r="U20" s="114">
        <v>4317474.08</v>
      </c>
      <c r="V20" s="3">
        <v>521678.02195077075</v>
      </c>
      <c r="W20" s="3">
        <v>4496.043401372006</v>
      </c>
      <c r="X20" s="3">
        <v>3791300.0146478573</v>
      </c>
      <c r="Y20" s="3">
        <v>4317474.08</v>
      </c>
      <c r="Z20" s="3">
        <v>2367305.6300000865</v>
      </c>
      <c r="AA20" s="3">
        <v>2367305.6300000865</v>
      </c>
      <c r="AC20" s="98"/>
      <c r="AD20" s="3"/>
      <c r="AE20" s="3"/>
      <c r="AF20" s="3"/>
      <c r="AG20" s="3"/>
      <c r="AH20" s="3"/>
      <c r="AI20" s="3"/>
      <c r="AJ20" s="3"/>
      <c r="AK20" s="3"/>
      <c r="AL20" s="3"/>
    </row>
    <row r="21" spans="1:16379" ht="24.95" customHeight="1" thickBot="1">
      <c r="A21" s="95" t="s">
        <v>36</v>
      </c>
      <c r="B21" s="98" t="s">
        <v>37</v>
      </c>
      <c r="C21" s="98">
        <v>501</v>
      </c>
      <c r="D21" s="3">
        <v>1982</v>
      </c>
      <c r="E21" s="3">
        <v>2391</v>
      </c>
      <c r="F21" s="3">
        <v>4874</v>
      </c>
      <c r="G21" s="3">
        <v>3550</v>
      </c>
      <c r="H21" s="115"/>
      <c r="I21" s="114">
        <v>4075485.4294230002</v>
      </c>
      <c r="J21" s="3">
        <v>1922637.4879874999</v>
      </c>
      <c r="K21" s="3">
        <v>293445.75618399994</v>
      </c>
      <c r="L21" s="3">
        <v>593509.32527599984</v>
      </c>
      <c r="M21" s="3">
        <v>2561698.8940000003</v>
      </c>
      <c r="N21" s="3">
        <v>3448653.9754600003</v>
      </c>
      <c r="O21" s="3">
        <v>1725491.8850695002</v>
      </c>
      <c r="P21" s="3">
        <v>2641249.5114883557</v>
      </c>
      <c r="Q21" s="3">
        <v>1323997.4118762554</v>
      </c>
      <c r="R21" s="114">
        <v>89765.450000000012</v>
      </c>
      <c r="S21" s="114">
        <v>714141.42</v>
      </c>
      <c r="T21" s="114">
        <v>1194067.99</v>
      </c>
      <c r="U21" s="114">
        <v>1997974.86</v>
      </c>
      <c r="V21" s="3">
        <v>45825.160000000011</v>
      </c>
      <c r="W21" s="3">
        <v>365582.43999999861</v>
      </c>
      <c r="X21" s="3">
        <v>615293.03999999992</v>
      </c>
      <c r="Y21" s="3">
        <v>1026700.6399999985</v>
      </c>
      <c r="Z21" s="3">
        <v>2598542.7200000016</v>
      </c>
      <c r="AA21" s="3">
        <v>1320298.8500000006</v>
      </c>
      <c r="AC21" s="98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16379" ht="24.95" customHeight="1">
      <c r="A22" s="14"/>
      <c r="B22" s="6" t="s">
        <v>149</v>
      </c>
      <c r="C22" s="26">
        <v>501</v>
      </c>
      <c r="D22" s="26">
        <v>1982</v>
      </c>
      <c r="E22" s="26">
        <v>2391</v>
      </c>
      <c r="F22" s="26">
        <v>4874</v>
      </c>
      <c r="G22" s="26">
        <v>3550</v>
      </c>
      <c r="H22" s="26">
        <v>4874</v>
      </c>
      <c r="I22" s="26">
        <v>4075485.4294230002</v>
      </c>
      <c r="J22" s="100">
        <v>1922637.4879874999</v>
      </c>
      <c r="K22" s="26">
        <v>293445.75618399994</v>
      </c>
      <c r="L22" s="26">
        <v>593509.32527599984</v>
      </c>
      <c r="M22" s="26">
        <v>2561698.8940000003</v>
      </c>
      <c r="N22" s="26">
        <v>3448653.9754600003</v>
      </c>
      <c r="O22" s="100">
        <v>1725491.8850695002</v>
      </c>
      <c r="P22" s="35">
        <v>2641249.5114883557</v>
      </c>
      <c r="Q22" s="36">
        <v>1323997.4118762554</v>
      </c>
      <c r="R22" s="124">
        <v>89765.450000000012</v>
      </c>
      <c r="S22" s="124">
        <v>714141.42</v>
      </c>
      <c r="T22" s="124">
        <v>1194067.99</v>
      </c>
      <c r="U22" s="124">
        <v>1997974.86</v>
      </c>
      <c r="V22" s="35">
        <v>45825.160000000011</v>
      </c>
      <c r="W22" s="35">
        <v>365582.43999999861</v>
      </c>
      <c r="X22" s="35">
        <v>615293.03999999992</v>
      </c>
      <c r="Y22" s="35">
        <v>1026700.6399999985</v>
      </c>
      <c r="Z22" s="26">
        <v>2598542.7200000016</v>
      </c>
      <c r="AA22" s="26">
        <v>1320298.8500000006</v>
      </c>
      <c r="AC22" s="34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1:16379" ht="24.95" customHeight="1" thickBot="1">
      <c r="A23" s="12"/>
      <c r="B23" s="18" t="s">
        <v>38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60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60">
        <v>0</v>
      </c>
      <c r="Q23" s="61">
        <v>0</v>
      </c>
      <c r="R23" s="128">
        <v>0</v>
      </c>
      <c r="S23" s="128">
        <v>0</v>
      </c>
      <c r="T23" s="128">
        <v>0</v>
      </c>
      <c r="U23" s="128">
        <v>0</v>
      </c>
      <c r="V23" s="60">
        <v>0</v>
      </c>
      <c r="W23" s="60">
        <v>0</v>
      </c>
      <c r="X23" s="60">
        <v>0</v>
      </c>
      <c r="Y23" s="60">
        <v>0</v>
      </c>
      <c r="Z23" s="26">
        <v>0</v>
      </c>
      <c r="AA23" s="26">
        <v>0</v>
      </c>
      <c r="AC23" s="59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16379" ht="24.95" customHeight="1" thickBot="1">
      <c r="A24" s="9" t="s">
        <v>39</v>
      </c>
      <c r="B24" s="3" t="s">
        <v>40</v>
      </c>
      <c r="C24" s="98">
        <v>5813</v>
      </c>
      <c r="D24" s="3">
        <v>324022</v>
      </c>
      <c r="E24" s="3">
        <v>1170</v>
      </c>
      <c r="F24" s="3">
        <v>331005</v>
      </c>
      <c r="G24" s="3">
        <v>34041</v>
      </c>
      <c r="H24" s="115"/>
      <c r="I24" s="114">
        <v>1373966.3408868236</v>
      </c>
      <c r="J24" s="3">
        <v>195611.85196859998</v>
      </c>
      <c r="K24" s="3">
        <v>104655.62537311764</v>
      </c>
      <c r="L24" s="3">
        <v>1006749.3163007059</v>
      </c>
      <c r="M24" s="3">
        <v>159003.715</v>
      </c>
      <c r="N24" s="3">
        <v>1270408.6566738235</v>
      </c>
      <c r="O24" s="3">
        <v>160043.20544220007</v>
      </c>
      <c r="P24" s="3">
        <v>1238967.9553806903</v>
      </c>
      <c r="Q24" s="3">
        <v>1103830.4506080903</v>
      </c>
      <c r="R24" s="114">
        <v>27516.372352941176</v>
      </c>
      <c r="S24" s="114">
        <v>149309.87533088232</v>
      </c>
      <c r="T24" s="114">
        <v>86215.329999999987</v>
      </c>
      <c r="U24" s="114">
        <v>263041.57768382347</v>
      </c>
      <c r="V24" s="3">
        <v>15075.652352941173</v>
      </c>
      <c r="W24" s="3">
        <v>109385.21533088235</v>
      </c>
      <c r="X24" s="3">
        <v>43107.659999999996</v>
      </c>
      <c r="Y24" s="3">
        <v>167568.52768382351</v>
      </c>
      <c r="Z24" s="3">
        <v>304877.10356617643</v>
      </c>
      <c r="AA24" s="3">
        <v>187824.38356617658</v>
      </c>
      <c r="AC24" s="98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16379" s="94" customFormat="1" ht="24.95" customHeight="1">
      <c r="A25" s="14"/>
      <c r="B25" s="81" t="s">
        <v>41</v>
      </c>
      <c r="C25" s="185">
        <v>5436</v>
      </c>
      <c r="D25" s="185">
        <v>322941</v>
      </c>
      <c r="E25" s="185"/>
      <c r="F25" s="185">
        <v>328377</v>
      </c>
      <c r="G25" s="185">
        <v>31527</v>
      </c>
      <c r="H25" s="186">
        <v>328377</v>
      </c>
      <c r="I25" s="185">
        <v>949355.6470588235</v>
      </c>
      <c r="J25" s="187" t="s">
        <v>150</v>
      </c>
      <c r="K25" s="185">
        <v>54344.235294117658</v>
      </c>
      <c r="L25" s="185">
        <v>895011.4117647059</v>
      </c>
      <c r="M25" s="185"/>
      <c r="N25" s="185">
        <v>949355.64705882361</v>
      </c>
      <c r="O25" s="185" t="s">
        <v>150</v>
      </c>
      <c r="P25" s="186">
        <v>967427.31198771717</v>
      </c>
      <c r="Q25" s="188">
        <v>967427.31198771717</v>
      </c>
      <c r="R25" s="184">
        <v>2635.0223529411765</v>
      </c>
      <c r="S25" s="184">
        <v>69460.995330882331</v>
      </c>
      <c r="T25" s="184">
        <v>0</v>
      </c>
      <c r="U25" s="184">
        <v>72096.017683823506</v>
      </c>
      <c r="V25" s="185">
        <v>2635.0223529411765</v>
      </c>
      <c r="W25" s="185">
        <v>69460.995330882331</v>
      </c>
      <c r="X25" s="185">
        <v>0</v>
      </c>
      <c r="Y25" s="184">
        <v>72096.017683823506</v>
      </c>
      <c r="Z25" s="185">
        <v>68313.043566176493</v>
      </c>
      <c r="AA25" s="26">
        <v>68313.043566176493</v>
      </c>
      <c r="AB25" s="5"/>
      <c r="AC25" s="181"/>
      <c r="AD25" s="182"/>
      <c r="AE25" s="182"/>
      <c r="AF25" s="182"/>
      <c r="AG25" s="182"/>
      <c r="AH25" s="182"/>
      <c r="AI25" s="182"/>
      <c r="AJ25" s="182"/>
      <c r="AK25" s="182"/>
      <c r="AL25" s="183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</row>
    <row r="26" spans="1:16379" ht="24.95" customHeight="1">
      <c r="A26" s="11"/>
      <c r="B26" s="83" t="s">
        <v>3</v>
      </c>
      <c r="C26" s="25">
        <v>377</v>
      </c>
      <c r="D26" s="25">
        <v>1081</v>
      </c>
      <c r="E26" s="25">
        <v>1170</v>
      </c>
      <c r="F26" s="25">
        <v>2628</v>
      </c>
      <c r="G26" s="25">
        <v>2514</v>
      </c>
      <c r="H26" s="26">
        <v>2628</v>
      </c>
      <c r="I26" s="25">
        <v>424610.69382800005</v>
      </c>
      <c r="J26" s="25">
        <v>195611.85196859998</v>
      </c>
      <c r="K26" s="25">
        <v>50311.390078999983</v>
      </c>
      <c r="L26" s="25">
        <v>111737.90453599997</v>
      </c>
      <c r="M26" s="25">
        <v>159003.715</v>
      </c>
      <c r="N26" s="25">
        <v>321053.00961499999</v>
      </c>
      <c r="O26" s="25">
        <v>160043.20544220007</v>
      </c>
      <c r="P26" s="54">
        <v>271540.64339298155</v>
      </c>
      <c r="Q26" s="188">
        <v>136403.13862038151</v>
      </c>
      <c r="R26" s="129">
        <v>24881.35</v>
      </c>
      <c r="S26" s="129">
        <v>79848.88</v>
      </c>
      <c r="T26" s="129">
        <v>86215.329999999987</v>
      </c>
      <c r="U26" s="129">
        <v>190945.56</v>
      </c>
      <c r="V26" s="35">
        <v>12440.629999999997</v>
      </c>
      <c r="W26" s="35">
        <v>39924.220000000016</v>
      </c>
      <c r="X26" s="35">
        <v>43107.659999999996</v>
      </c>
      <c r="Y26" s="35">
        <v>95472.510000000009</v>
      </c>
      <c r="Z26" s="27">
        <v>236564.05999999994</v>
      </c>
      <c r="AA26" s="26">
        <v>119511.34000000007</v>
      </c>
      <c r="AC26" s="53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16379" ht="24.95" customHeight="1" thickBot="1">
      <c r="A27" s="13"/>
      <c r="B27" s="18" t="s">
        <v>42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60"/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54">
        <v>-8.4000000000000024E-9</v>
      </c>
      <c r="Q27" s="188">
        <v>-8.4000000000000024E-9</v>
      </c>
      <c r="R27" s="130">
        <v>0</v>
      </c>
      <c r="S27" s="130">
        <v>0</v>
      </c>
      <c r="T27" s="130">
        <v>0</v>
      </c>
      <c r="U27" s="130"/>
      <c r="V27" s="84">
        <v>0</v>
      </c>
      <c r="W27" s="84">
        <v>0</v>
      </c>
      <c r="X27" s="84">
        <v>0</v>
      </c>
      <c r="Y27" s="84">
        <v>0</v>
      </c>
      <c r="Z27" s="26">
        <v>0</v>
      </c>
      <c r="AA27" s="26">
        <v>0</v>
      </c>
      <c r="AC27" s="51"/>
      <c r="AD27" s="46"/>
      <c r="AE27" s="46"/>
      <c r="AF27" s="46"/>
      <c r="AG27" s="46"/>
      <c r="AH27" s="46"/>
      <c r="AI27" s="46"/>
      <c r="AJ27" s="46"/>
      <c r="AK27" s="46"/>
      <c r="AL27" s="47"/>
    </row>
    <row r="28" spans="1:16379" ht="24.95" customHeight="1" thickBot="1">
      <c r="A28" s="9" t="s">
        <v>43</v>
      </c>
      <c r="B28" s="3" t="s">
        <v>4</v>
      </c>
      <c r="C28" s="3"/>
      <c r="D28" s="3"/>
      <c r="E28" s="3"/>
      <c r="F28" s="3"/>
      <c r="G28" s="3"/>
      <c r="H28" s="115"/>
      <c r="I28" s="3"/>
      <c r="J28" s="3"/>
      <c r="K28" s="3"/>
      <c r="L28" s="3"/>
      <c r="M28" s="3"/>
      <c r="N28" s="3"/>
      <c r="O28" s="3"/>
      <c r="P28" s="3"/>
      <c r="Q28" s="3"/>
      <c r="R28" s="114"/>
      <c r="S28" s="114"/>
      <c r="T28" s="114"/>
      <c r="U28" s="114"/>
      <c r="V28" s="3">
        <v>0</v>
      </c>
      <c r="W28" s="3"/>
      <c r="X28" s="3"/>
      <c r="Y28" s="3">
        <v>0</v>
      </c>
      <c r="Z28" s="3"/>
      <c r="AA28" s="3"/>
      <c r="AC28" s="98"/>
      <c r="AD28" s="3"/>
      <c r="AE28" s="3"/>
      <c r="AF28" s="3"/>
      <c r="AG28" s="3"/>
      <c r="AH28" s="3"/>
      <c r="AI28" s="3"/>
      <c r="AJ28" s="3"/>
      <c r="AK28" s="3"/>
      <c r="AL28" s="3"/>
    </row>
    <row r="29" spans="1:16379" ht="24.95" customHeight="1" thickBot="1">
      <c r="A29" s="15" t="s">
        <v>44</v>
      </c>
      <c r="B29" s="19" t="s">
        <v>12</v>
      </c>
      <c r="C29" s="19"/>
      <c r="D29" s="19"/>
      <c r="E29" s="19"/>
      <c r="F29" s="19"/>
      <c r="G29" s="19"/>
      <c r="H29" s="115"/>
      <c r="I29" s="19"/>
      <c r="J29" s="19"/>
      <c r="K29" s="19"/>
      <c r="L29" s="19"/>
      <c r="M29" s="19"/>
      <c r="N29" s="19"/>
      <c r="O29" s="19"/>
      <c r="P29" s="19"/>
      <c r="Q29" s="19"/>
      <c r="R29" s="131"/>
      <c r="S29" s="131"/>
      <c r="T29" s="131"/>
      <c r="U29" s="131"/>
      <c r="V29" s="3">
        <v>0</v>
      </c>
      <c r="W29" s="3"/>
      <c r="X29" s="3"/>
      <c r="Y29" s="19">
        <v>0</v>
      </c>
      <c r="Z29" s="101"/>
      <c r="AA29" s="101"/>
      <c r="AC29" s="98"/>
      <c r="AD29" s="3"/>
      <c r="AE29" s="3"/>
      <c r="AF29" s="3"/>
      <c r="AG29" s="3"/>
      <c r="AH29" s="3"/>
      <c r="AI29" s="3"/>
      <c r="AJ29" s="3"/>
      <c r="AK29" s="3"/>
      <c r="AL29" s="3"/>
    </row>
    <row r="30" spans="1:16379" ht="39" thickBot="1">
      <c r="A30" s="9" t="s">
        <v>45</v>
      </c>
      <c r="B30" s="3" t="s">
        <v>46</v>
      </c>
      <c r="C30" s="98"/>
      <c r="D30" s="3"/>
      <c r="E30" s="3"/>
      <c r="F30" s="3"/>
      <c r="G30" s="3"/>
      <c r="H30" s="115"/>
      <c r="I30" s="114"/>
      <c r="J30" s="3"/>
      <c r="K30" s="3"/>
      <c r="L30" s="3"/>
      <c r="M30" s="3"/>
      <c r="N30" s="3"/>
      <c r="O30" s="3"/>
      <c r="P30" s="3"/>
      <c r="Q30" s="3"/>
      <c r="R30" s="114"/>
      <c r="S30" s="114"/>
      <c r="T30" s="114"/>
      <c r="U30" s="114"/>
      <c r="V30" s="3">
        <v>0</v>
      </c>
      <c r="W30" s="3"/>
      <c r="X30" s="3"/>
      <c r="Y30" s="3">
        <v>0</v>
      </c>
      <c r="Z30" s="3"/>
      <c r="AA30" s="3"/>
      <c r="AC30" s="98"/>
      <c r="AD30" s="3"/>
      <c r="AE30" s="3"/>
      <c r="AF30" s="3"/>
      <c r="AG30" s="3"/>
      <c r="AH30" s="3"/>
      <c r="AI30" s="3"/>
      <c r="AJ30" s="3"/>
      <c r="AK30" s="3"/>
      <c r="AL30" s="3"/>
    </row>
    <row r="31" spans="1:16379" ht="30.75" thickBot="1">
      <c r="A31" s="102"/>
      <c r="B31" s="103" t="s">
        <v>47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5"/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6">
        <v>0</v>
      </c>
      <c r="Q31" s="136">
        <v>0</v>
      </c>
      <c r="R31" s="132"/>
      <c r="S31" s="132"/>
      <c r="T31" s="132"/>
      <c r="U31" s="132"/>
      <c r="V31" s="3">
        <v>0</v>
      </c>
      <c r="W31" s="3"/>
      <c r="X31" s="3"/>
      <c r="Y31" s="106">
        <v>0</v>
      </c>
      <c r="Z31" s="107"/>
      <c r="AA31" s="107"/>
      <c r="AC31" s="56"/>
      <c r="AD31" s="57"/>
      <c r="AE31" s="57"/>
      <c r="AF31" s="57"/>
      <c r="AG31" s="57"/>
      <c r="AH31" s="57"/>
      <c r="AI31" s="57"/>
      <c r="AJ31" s="57"/>
      <c r="AK31" s="57"/>
      <c r="AL31" s="58"/>
    </row>
    <row r="32" spans="1:16379" ht="45.75" thickBot="1">
      <c r="A32" s="108"/>
      <c r="B32" s="109" t="s">
        <v>48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1"/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2">
        <v>0</v>
      </c>
      <c r="Q32" s="137">
        <v>0</v>
      </c>
      <c r="R32" s="133"/>
      <c r="S32" s="133"/>
      <c r="T32" s="133"/>
      <c r="U32" s="133"/>
      <c r="V32" s="3">
        <v>0</v>
      </c>
      <c r="W32" s="3"/>
      <c r="X32" s="3"/>
      <c r="Y32" s="112">
        <v>0</v>
      </c>
      <c r="Z32" s="113"/>
      <c r="AA32" s="113"/>
      <c r="AC32" s="59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38" ht="26.25" thickBot="1">
      <c r="A33" s="9" t="s">
        <v>49</v>
      </c>
      <c r="B33" s="3" t="s">
        <v>13</v>
      </c>
      <c r="C33" s="98"/>
      <c r="D33" s="3"/>
      <c r="E33" s="3"/>
      <c r="F33" s="3"/>
      <c r="G33" s="3"/>
      <c r="H33" s="115"/>
      <c r="I33" s="114"/>
      <c r="J33" s="3"/>
      <c r="K33" s="3"/>
      <c r="L33" s="3"/>
      <c r="M33" s="3"/>
      <c r="N33" s="3"/>
      <c r="O33" s="3"/>
      <c r="P33" s="3"/>
      <c r="Q33" s="3"/>
      <c r="R33" s="114"/>
      <c r="S33" s="114"/>
      <c r="T33" s="114"/>
      <c r="U33" s="114"/>
      <c r="V33" s="3">
        <v>0</v>
      </c>
      <c r="W33" s="3"/>
      <c r="X33" s="3"/>
      <c r="Y33" s="3">
        <v>0</v>
      </c>
      <c r="Z33" s="3"/>
      <c r="AA33" s="3"/>
      <c r="AC33" s="98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39" thickBot="1">
      <c r="A34" s="9" t="s">
        <v>50</v>
      </c>
      <c r="B34" s="3" t="s">
        <v>14</v>
      </c>
      <c r="C34" s="98"/>
      <c r="D34" s="3"/>
      <c r="E34" s="3"/>
      <c r="F34" s="3"/>
      <c r="G34" s="3"/>
      <c r="H34" s="115"/>
      <c r="I34" s="114"/>
      <c r="J34" s="3"/>
      <c r="K34" s="3"/>
      <c r="L34" s="3"/>
      <c r="M34" s="3"/>
      <c r="N34" s="3"/>
      <c r="O34" s="3"/>
      <c r="P34" s="3"/>
      <c r="Q34" s="3"/>
      <c r="R34" s="114"/>
      <c r="S34" s="114"/>
      <c r="T34" s="114"/>
      <c r="U34" s="114"/>
      <c r="V34" s="3">
        <v>0</v>
      </c>
      <c r="W34" s="3"/>
      <c r="X34" s="3"/>
      <c r="Y34" s="3">
        <v>0</v>
      </c>
      <c r="Z34" s="3"/>
      <c r="AA34" s="3"/>
      <c r="AC34" s="98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30.75" thickBot="1">
      <c r="A35" s="14"/>
      <c r="B35" s="7" t="s">
        <v>51</v>
      </c>
      <c r="C35" s="30"/>
      <c r="D35" s="30"/>
      <c r="E35" s="30"/>
      <c r="F35" s="30"/>
      <c r="G35" s="30"/>
      <c r="H35" s="22"/>
      <c r="I35" s="30"/>
      <c r="J35" s="30"/>
      <c r="K35" s="30"/>
      <c r="L35" s="30"/>
      <c r="M35" s="30"/>
      <c r="N35" s="30"/>
      <c r="O35" s="30"/>
      <c r="P35" s="44"/>
      <c r="Q35" s="45"/>
      <c r="R35" s="134"/>
      <c r="S35" s="134"/>
      <c r="T35" s="134"/>
      <c r="U35" s="134"/>
      <c r="V35" s="3">
        <v>0</v>
      </c>
      <c r="W35" s="3"/>
      <c r="X35" s="3"/>
      <c r="Y35" s="24">
        <v>0</v>
      </c>
      <c r="Z35" s="26"/>
      <c r="AA35" s="26"/>
      <c r="AC35" s="43"/>
      <c r="AD35" s="44"/>
      <c r="AE35" s="44"/>
      <c r="AF35" s="44"/>
      <c r="AG35" s="44"/>
      <c r="AH35" s="44"/>
      <c r="AI35" s="44"/>
      <c r="AJ35" s="44"/>
      <c r="AK35" s="44"/>
      <c r="AL35" s="45"/>
    </row>
    <row r="36" spans="1:38" ht="45.75" thickBot="1">
      <c r="A36" s="12"/>
      <c r="B36" s="18" t="s">
        <v>52</v>
      </c>
      <c r="C36" s="24"/>
      <c r="D36" s="24"/>
      <c r="E36" s="24"/>
      <c r="F36" s="24"/>
      <c r="G36" s="24"/>
      <c r="H36" s="23"/>
      <c r="I36" s="24"/>
      <c r="J36" s="24"/>
      <c r="K36" s="24"/>
      <c r="L36" s="24"/>
      <c r="M36" s="24"/>
      <c r="N36" s="24"/>
      <c r="O36" s="24"/>
      <c r="P36" s="60"/>
      <c r="Q36" s="61"/>
      <c r="R36" s="128"/>
      <c r="S36" s="128"/>
      <c r="T36" s="128"/>
      <c r="U36" s="128"/>
      <c r="V36" s="3">
        <v>0</v>
      </c>
      <c r="W36" s="3"/>
      <c r="X36" s="3"/>
      <c r="Y36" s="24">
        <v>0</v>
      </c>
      <c r="Z36" s="26"/>
      <c r="AA36" s="26"/>
      <c r="AC36" s="59"/>
      <c r="AD36" s="60"/>
      <c r="AE36" s="60"/>
      <c r="AF36" s="60"/>
      <c r="AG36" s="60"/>
      <c r="AH36" s="60"/>
      <c r="AI36" s="60"/>
      <c r="AJ36" s="60"/>
      <c r="AK36" s="60"/>
      <c r="AL36" s="61"/>
    </row>
    <row r="37" spans="1:38" ht="15.75" thickBot="1">
      <c r="A37" s="9" t="s">
        <v>53</v>
      </c>
      <c r="B37" s="3" t="s">
        <v>5</v>
      </c>
      <c r="C37" s="98">
        <v>670</v>
      </c>
      <c r="D37" s="3">
        <v>5</v>
      </c>
      <c r="E37" s="3">
        <v>0</v>
      </c>
      <c r="F37" s="3">
        <v>675</v>
      </c>
      <c r="G37" s="3">
        <v>92</v>
      </c>
      <c r="H37" s="115"/>
      <c r="I37" s="114">
        <v>155095.17408800003</v>
      </c>
      <c r="J37" s="3">
        <v>128381.340335</v>
      </c>
      <c r="K37" s="3">
        <v>150837.21788800001</v>
      </c>
      <c r="L37" s="3">
        <v>4107.8721999999998</v>
      </c>
      <c r="M37" s="3">
        <v>0</v>
      </c>
      <c r="N37" s="3">
        <v>154945.09008800003</v>
      </c>
      <c r="O37" s="3">
        <v>128381.340335</v>
      </c>
      <c r="P37" s="3">
        <v>147384.66570142412</v>
      </c>
      <c r="Q37" s="3">
        <v>23098.051228524128</v>
      </c>
      <c r="R37" s="114">
        <v>6722.7899999999991</v>
      </c>
      <c r="S37" s="114">
        <v>1100</v>
      </c>
      <c r="T37" s="114">
        <v>0</v>
      </c>
      <c r="U37" s="114">
        <v>7822.7899999999991</v>
      </c>
      <c r="V37" s="3">
        <v>840.29999999999836</v>
      </c>
      <c r="W37" s="3">
        <v>137.47000000000003</v>
      </c>
      <c r="X37" s="3">
        <v>0</v>
      </c>
      <c r="Y37" s="3">
        <v>977.76999999999839</v>
      </c>
      <c r="Z37" s="3">
        <v>8772.7899999999954</v>
      </c>
      <c r="AA37" s="3">
        <v>1044.0199999999986</v>
      </c>
      <c r="AC37" s="98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6.25" thickBot="1">
      <c r="A38" s="9" t="s">
        <v>54</v>
      </c>
      <c r="B38" s="3" t="s">
        <v>55</v>
      </c>
      <c r="C38" s="98">
        <v>655</v>
      </c>
      <c r="D38" s="3">
        <v>2263</v>
      </c>
      <c r="E38" s="3">
        <v>4</v>
      </c>
      <c r="F38" s="3">
        <v>2922</v>
      </c>
      <c r="G38" s="3">
        <v>2862</v>
      </c>
      <c r="H38" s="115"/>
      <c r="I38" s="114">
        <v>1455505.0555349996</v>
      </c>
      <c r="J38" s="3">
        <v>855313.93840359803</v>
      </c>
      <c r="K38" s="3">
        <v>285847.23283499997</v>
      </c>
      <c r="L38" s="3">
        <v>1103465.7866889995</v>
      </c>
      <c r="M38" s="3">
        <v>21019.600000000002</v>
      </c>
      <c r="N38" s="3">
        <v>1410332.6195239995</v>
      </c>
      <c r="O38" s="3">
        <v>842983.49058209732</v>
      </c>
      <c r="P38" s="3">
        <v>1157317.0467485923</v>
      </c>
      <c r="Q38" s="3">
        <v>460937.07879039389</v>
      </c>
      <c r="R38" s="114">
        <v>18906.109999999997</v>
      </c>
      <c r="S38" s="114">
        <v>185412.25000000003</v>
      </c>
      <c r="T38" s="114">
        <v>0</v>
      </c>
      <c r="U38" s="114">
        <v>204318.36000000002</v>
      </c>
      <c r="V38" s="3">
        <v>8264.2149999999965</v>
      </c>
      <c r="W38" s="3">
        <v>74947.140000000043</v>
      </c>
      <c r="X38" s="3">
        <v>0</v>
      </c>
      <c r="Y38" s="3">
        <v>83211.35500000004</v>
      </c>
      <c r="Z38" s="3">
        <v>772819.38999999769</v>
      </c>
      <c r="AA38" s="3">
        <v>288974.88500000047</v>
      </c>
      <c r="AC38" s="98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.75" thickBot="1">
      <c r="A39" s="9" t="s">
        <v>56</v>
      </c>
      <c r="B39" s="3" t="s">
        <v>6</v>
      </c>
      <c r="C39" s="98">
        <v>0</v>
      </c>
      <c r="D39" s="3">
        <v>0</v>
      </c>
      <c r="E39" s="3">
        <v>0</v>
      </c>
      <c r="F39" s="3">
        <v>0</v>
      </c>
      <c r="G39" s="3">
        <v>0</v>
      </c>
      <c r="H39" s="115"/>
      <c r="I39" s="114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114">
        <v>0</v>
      </c>
      <c r="S39" s="114">
        <v>0</v>
      </c>
      <c r="T39" s="114">
        <v>0</v>
      </c>
      <c r="U39" s="114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C39" s="98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thickBot="1">
      <c r="A40" s="9" t="s">
        <v>57</v>
      </c>
      <c r="B40" s="3" t="s">
        <v>7</v>
      </c>
      <c r="C40" s="98">
        <v>190</v>
      </c>
      <c r="D40" s="3">
        <v>2</v>
      </c>
      <c r="E40" s="3">
        <v>1</v>
      </c>
      <c r="F40" s="3">
        <v>193</v>
      </c>
      <c r="G40" s="3">
        <v>152</v>
      </c>
      <c r="H40" s="115"/>
      <c r="I40" s="114">
        <v>185552</v>
      </c>
      <c r="J40" s="3">
        <v>74375.507522999964</v>
      </c>
      <c r="K40" s="3">
        <v>184662</v>
      </c>
      <c r="L40" s="3">
        <v>590</v>
      </c>
      <c r="M40" s="3">
        <v>300</v>
      </c>
      <c r="N40" s="3">
        <v>185552</v>
      </c>
      <c r="O40" s="3">
        <v>74375.507522999964</v>
      </c>
      <c r="P40" s="3">
        <v>255767.66978417968</v>
      </c>
      <c r="Q40" s="3">
        <v>151402.09441357979</v>
      </c>
      <c r="R40" s="114">
        <v>1723711.89</v>
      </c>
      <c r="S40" s="114">
        <v>0</v>
      </c>
      <c r="T40" s="114">
        <v>0</v>
      </c>
      <c r="U40" s="114">
        <v>1723711.89</v>
      </c>
      <c r="V40" s="3">
        <v>861855.86999999988</v>
      </c>
      <c r="W40" s="3">
        <v>0</v>
      </c>
      <c r="X40" s="3">
        <v>0</v>
      </c>
      <c r="Y40" s="3">
        <v>861855.86999999988</v>
      </c>
      <c r="Z40" s="3">
        <v>1314073.0599999998</v>
      </c>
      <c r="AA40" s="3">
        <v>657036.45000000042</v>
      </c>
      <c r="AC40" s="98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ht="30">
      <c r="A41" s="10"/>
      <c r="B41" s="85" t="s">
        <v>58</v>
      </c>
      <c r="C41" s="87">
        <v>0</v>
      </c>
      <c r="D41" s="87">
        <v>0</v>
      </c>
      <c r="E41" s="87">
        <v>0</v>
      </c>
      <c r="F41" s="87">
        <v>0</v>
      </c>
      <c r="G41" s="87">
        <v>1</v>
      </c>
      <c r="H41" s="89"/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8">
        <v>3002.7397260114008</v>
      </c>
      <c r="Q41" s="138">
        <v>1501.6993987114008</v>
      </c>
      <c r="R41" s="135">
        <v>0</v>
      </c>
      <c r="S41" s="135">
        <v>0</v>
      </c>
      <c r="T41" s="135">
        <v>0</v>
      </c>
      <c r="U41" s="135">
        <v>0</v>
      </c>
      <c r="V41" s="90">
        <v>0</v>
      </c>
      <c r="W41" s="90">
        <v>0</v>
      </c>
      <c r="X41" s="90">
        <v>0</v>
      </c>
      <c r="Y41" s="90">
        <v>0</v>
      </c>
      <c r="Z41" s="27">
        <v>0</v>
      </c>
      <c r="AA41" s="26">
        <v>0</v>
      </c>
      <c r="AC41" s="48"/>
      <c r="AD41" s="49"/>
      <c r="AE41" s="49"/>
      <c r="AF41" s="49"/>
      <c r="AG41" s="49"/>
      <c r="AH41" s="49"/>
      <c r="AI41" s="49"/>
      <c r="AJ41" s="49"/>
      <c r="AK41" s="49"/>
      <c r="AL41" s="50"/>
    </row>
    <row r="42" spans="1:38" ht="30">
      <c r="A42" s="11"/>
      <c r="B42" s="83" t="s">
        <v>59</v>
      </c>
      <c r="C42" s="25">
        <v>188</v>
      </c>
      <c r="D42" s="25">
        <v>2</v>
      </c>
      <c r="E42" s="25">
        <v>1</v>
      </c>
      <c r="F42" s="25">
        <v>191</v>
      </c>
      <c r="G42" s="25">
        <v>148</v>
      </c>
      <c r="H42" s="89"/>
      <c r="I42" s="25">
        <v>179457</v>
      </c>
      <c r="J42" s="25">
        <v>71328.012924999959</v>
      </c>
      <c r="K42" s="25">
        <v>178567</v>
      </c>
      <c r="L42" s="25">
        <v>590</v>
      </c>
      <c r="M42" s="25">
        <v>300</v>
      </c>
      <c r="N42" s="25">
        <v>179457</v>
      </c>
      <c r="O42" s="25">
        <v>71328.012924999959</v>
      </c>
      <c r="P42" s="54">
        <v>246345.41208370548</v>
      </c>
      <c r="Q42" s="55">
        <v>146391.48679860559</v>
      </c>
      <c r="R42" s="129">
        <v>1723711.89</v>
      </c>
      <c r="S42" s="129">
        <v>0</v>
      </c>
      <c r="T42" s="129">
        <v>0</v>
      </c>
      <c r="U42" s="129">
        <v>1723711.89</v>
      </c>
      <c r="V42" s="90">
        <v>861855.86999999988</v>
      </c>
      <c r="W42" s="90">
        <v>0</v>
      </c>
      <c r="X42" s="90">
        <v>0</v>
      </c>
      <c r="Y42" s="90">
        <v>861855.86999999988</v>
      </c>
      <c r="Z42" s="27">
        <v>1314073.0599999998</v>
      </c>
      <c r="AA42" s="26">
        <v>657036.45000000042</v>
      </c>
      <c r="AC42" s="53"/>
      <c r="AD42" s="54"/>
      <c r="AE42" s="54"/>
      <c r="AF42" s="54"/>
      <c r="AG42" s="54"/>
      <c r="AH42" s="54"/>
      <c r="AI42" s="54"/>
      <c r="AJ42" s="54"/>
      <c r="AK42" s="54"/>
      <c r="AL42" s="55"/>
    </row>
    <row r="43" spans="1:38" ht="15.75" thickBot="1">
      <c r="A43" s="12"/>
      <c r="B43" s="86" t="s">
        <v>60</v>
      </c>
      <c r="C43" s="27">
        <v>2</v>
      </c>
      <c r="D43" s="27">
        <v>0</v>
      </c>
      <c r="E43" s="27">
        <v>0</v>
      </c>
      <c r="F43" s="27">
        <v>2</v>
      </c>
      <c r="G43" s="27">
        <v>3</v>
      </c>
      <c r="H43" s="89"/>
      <c r="I43" s="27">
        <v>6095</v>
      </c>
      <c r="J43" s="27">
        <v>3047.4945980000002</v>
      </c>
      <c r="K43" s="27">
        <v>6095</v>
      </c>
      <c r="L43" s="27">
        <v>0</v>
      </c>
      <c r="M43" s="27">
        <v>0</v>
      </c>
      <c r="N43" s="27">
        <v>6095</v>
      </c>
      <c r="O43" s="27">
        <v>3047.4945980000002</v>
      </c>
      <c r="P43" s="38">
        <v>6419.5179744627994</v>
      </c>
      <c r="Q43" s="39">
        <v>3508.9082162627988</v>
      </c>
      <c r="R43" s="129">
        <v>0</v>
      </c>
      <c r="S43" s="129">
        <v>0</v>
      </c>
      <c r="T43" s="129">
        <v>0</v>
      </c>
      <c r="U43" s="125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26">
        <v>0</v>
      </c>
      <c r="AC43" s="51"/>
      <c r="AD43" s="46"/>
      <c r="AE43" s="46"/>
      <c r="AF43" s="46"/>
      <c r="AG43" s="46"/>
      <c r="AH43" s="46"/>
      <c r="AI43" s="46"/>
      <c r="AJ43" s="46"/>
      <c r="AK43" s="46"/>
      <c r="AL43" s="47"/>
    </row>
    <row r="44" spans="1:38" ht="15.75" thickBot="1">
      <c r="A44" s="9" t="s">
        <v>61</v>
      </c>
      <c r="B44" s="3" t="s">
        <v>8</v>
      </c>
      <c r="C44" s="3"/>
      <c r="D44" s="3"/>
      <c r="E44" s="3"/>
      <c r="F44" s="3"/>
      <c r="G44" s="3"/>
      <c r="H44" s="115"/>
      <c r="I44" s="3"/>
      <c r="J44" s="3"/>
      <c r="K44" s="3"/>
      <c r="L44" s="3"/>
      <c r="M44" s="3"/>
      <c r="N44" s="3"/>
      <c r="O44" s="3"/>
      <c r="P44" s="3"/>
      <c r="Q44" s="3"/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29"/>
      <c r="AA44" s="29"/>
      <c r="AC44" s="98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39" thickBot="1">
      <c r="A45" s="9" t="s">
        <v>62</v>
      </c>
      <c r="B45" s="3" t="s">
        <v>63</v>
      </c>
      <c r="C45" s="98">
        <v>954</v>
      </c>
      <c r="D45" s="3">
        <v>985</v>
      </c>
      <c r="E45" s="3">
        <v>2</v>
      </c>
      <c r="F45" s="3">
        <v>1941</v>
      </c>
      <c r="G45" s="3">
        <v>2447</v>
      </c>
      <c r="H45" s="115"/>
      <c r="I45" s="114">
        <v>403100.76400000002</v>
      </c>
      <c r="J45" s="3">
        <v>43778.539954799999</v>
      </c>
      <c r="K45" s="3">
        <v>202273.91500000004</v>
      </c>
      <c r="L45" s="3">
        <v>135234.223792</v>
      </c>
      <c r="M45" s="3">
        <v>42002.64</v>
      </c>
      <c r="N45" s="3">
        <v>379510.77879200003</v>
      </c>
      <c r="O45" s="3">
        <v>41962.695810999998</v>
      </c>
      <c r="P45" s="3">
        <v>348252.64428294427</v>
      </c>
      <c r="Q45" s="3">
        <v>318172.8541013443</v>
      </c>
      <c r="R45" s="114">
        <v>2097.85</v>
      </c>
      <c r="S45" s="114">
        <v>564.75</v>
      </c>
      <c r="T45" s="114">
        <v>1280</v>
      </c>
      <c r="U45" s="114">
        <v>3942.6</v>
      </c>
      <c r="V45" s="3">
        <v>419.56999999999994</v>
      </c>
      <c r="W45" s="3">
        <v>564.75</v>
      </c>
      <c r="X45" s="3">
        <v>380.15999999999997</v>
      </c>
      <c r="Y45" s="3">
        <v>1364.48</v>
      </c>
      <c r="Z45" s="3">
        <v>76742.600000000006</v>
      </c>
      <c r="AA45" s="3">
        <v>63143.979999999996</v>
      </c>
      <c r="AC45" s="98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>
      <c r="A46" s="10"/>
      <c r="B46" s="91" t="s">
        <v>64</v>
      </c>
      <c r="C46" s="25">
        <v>368</v>
      </c>
      <c r="D46" s="25">
        <v>789</v>
      </c>
      <c r="E46" s="25">
        <v>1</v>
      </c>
      <c r="F46" s="25">
        <v>1158</v>
      </c>
      <c r="G46" s="25">
        <v>1577</v>
      </c>
      <c r="H46" s="89"/>
      <c r="I46" s="25">
        <v>285102.2</v>
      </c>
      <c r="J46" s="25">
        <v>27357.165589800003</v>
      </c>
      <c r="K46" s="25">
        <v>123291.61</v>
      </c>
      <c r="L46" s="25">
        <v>121949.92</v>
      </c>
      <c r="M46" s="25">
        <v>25150</v>
      </c>
      <c r="N46" s="25">
        <v>270391.53000000003</v>
      </c>
      <c r="O46" s="25">
        <v>26443.321446000002</v>
      </c>
      <c r="P46" s="38">
        <v>258203.30970062231</v>
      </c>
      <c r="Q46" s="38">
        <v>241225.03435692232</v>
      </c>
      <c r="R46" s="125">
        <v>2097.85</v>
      </c>
      <c r="S46" s="125">
        <v>0</v>
      </c>
      <c r="T46" s="125">
        <v>0</v>
      </c>
      <c r="U46" s="125">
        <v>2097.85</v>
      </c>
      <c r="V46" s="90">
        <v>419.56999999999994</v>
      </c>
      <c r="W46" s="90">
        <v>0</v>
      </c>
      <c r="X46" s="90">
        <v>0</v>
      </c>
      <c r="Y46" s="90">
        <v>419.56999999999994</v>
      </c>
      <c r="Z46" s="27">
        <v>63897.85</v>
      </c>
      <c r="AA46" s="26">
        <v>53659.57</v>
      </c>
      <c r="AC46" s="56"/>
      <c r="AD46" s="57"/>
      <c r="AE46" s="57"/>
      <c r="AF46" s="57"/>
      <c r="AG46" s="57"/>
      <c r="AH46" s="57"/>
      <c r="AI46" s="57"/>
      <c r="AJ46" s="57"/>
      <c r="AK46" s="57"/>
      <c r="AL46" s="58"/>
    </row>
    <row r="47" spans="1:38">
      <c r="A47" s="11"/>
      <c r="B47" s="92" t="s">
        <v>65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89"/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38">
        <v>0</v>
      </c>
      <c r="Q47" s="38">
        <v>0</v>
      </c>
      <c r="R47" s="125">
        <v>0</v>
      </c>
      <c r="S47" s="125">
        <v>0</v>
      </c>
      <c r="T47" s="125">
        <v>0</v>
      </c>
      <c r="U47" s="125">
        <v>0</v>
      </c>
      <c r="V47" s="90">
        <v>0</v>
      </c>
      <c r="W47" s="90">
        <v>0</v>
      </c>
      <c r="X47" s="90">
        <v>0</v>
      </c>
      <c r="Y47" s="90">
        <v>0</v>
      </c>
      <c r="Z47" s="27">
        <v>0</v>
      </c>
      <c r="AA47" s="26">
        <v>0</v>
      </c>
      <c r="AC47" s="37"/>
      <c r="AD47" s="38"/>
      <c r="AE47" s="38"/>
      <c r="AF47" s="38"/>
      <c r="AG47" s="38"/>
      <c r="AH47" s="38"/>
      <c r="AI47" s="38"/>
      <c r="AJ47" s="38"/>
      <c r="AK47" s="38"/>
      <c r="AL47" s="39"/>
    </row>
    <row r="48" spans="1:38" ht="15.75" thickBot="1">
      <c r="A48" s="12"/>
      <c r="B48" s="93" t="s">
        <v>66</v>
      </c>
      <c r="C48" s="27">
        <v>586</v>
      </c>
      <c r="D48" s="27">
        <v>196</v>
      </c>
      <c r="E48" s="27">
        <v>1</v>
      </c>
      <c r="F48" s="27">
        <v>783</v>
      </c>
      <c r="G48" s="27">
        <v>870</v>
      </c>
      <c r="H48" s="89"/>
      <c r="I48" s="27">
        <v>117998.564</v>
      </c>
      <c r="J48" s="27">
        <v>16421.374365</v>
      </c>
      <c r="K48" s="27">
        <v>78982.305000000022</v>
      </c>
      <c r="L48" s="27">
        <v>13284.303792000002</v>
      </c>
      <c r="M48" s="27">
        <v>16852.64</v>
      </c>
      <c r="N48" s="27">
        <v>109119.24879200003</v>
      </c>
      <c r="O48" s="27">
        <v>15519.374365</v>
      </c>
      <c r="P48" s="38">
        <v>90049.334582321972</v>
      </c>
      <c r="Q48" s="38">
        <v>76947.81974442197</v>
      </c>
      <c r="R48" s="125">
        <v>0</v>
      </c>
      <c r="S48" s="125">
        <v>564.75</v>
      </c>
      <c r="T48" s="125">
        <v>1280</v>
      </c>
      <c r="U48" s="125">
        <v>1844.75</v>
      </c>
      <c r="V48" s="90">
        <v>0</v>
      </c>
      <c r="W48" s="90">
        <v>564.75</v>
      </c>
      <c r="X48" s="90">
        <v>380.15999999999997</v>
      </c>
      <c r="Y48" s="90">
        <v>944.91</v>
      </c>
      <c r="Z48" s="27">
        <v>12844.75</v>
      </c>
      <c r="AA48" s="26">
        <v>9484.41</v>
      </c>
      <c r="AC48" s="51"/>
      <c r="AD48" s="46"/>
      <c r="AE48" s="46"/>
      <c r="AF48" s="46"/>
      <c r="AG48" s="46"/>
      <c r="AH48" s="46"/>
      <c r="AI48" s="46"/>
      <c r="AJ48" s="46"/>
      <c r="AK48" s="46"/>
      <c r="AL48" s="47"/>
    </row>
    <row r="49" spans="1:38" ht="15.75" thickBot="1">
      <c r="A49" s="9" t="s">
        <v>67</v>
      </c>
      <c r="B49" s="3" t="s">
        <v>9</v>
      </c>
      <c r="C49" s="98">
        <v>0</v>
      </c>
      <c r="D49" s="3">
        <v>0</v>
      </c>
      <c r="E49" s="3">
        <v>0</v>
      </c>
      <c r="F49" s="3">
        <v>0</v>
      </c>
      <c r="G49" s="3">
        <v>0</v>
      </c>
      <c r="H49" s="115"/>
      <c r="I49" s="114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114" t="s">
        <v>148</v>
      </c>
      <c r="S49" s="114" t="s">
        <v>148</v>
      </c>
      <c r="T49" s="114" t="s">
        <v>148</v>
      </c>
      <c r="U49" s="114">
        <v>0</v>
      </c>
      <c r="V49" s="3" t="s">
        <v>150</v>
      </c>
      <c r="W49" s="3" t="s">
        <v>150</v>
      </c>
      <c r="X49" s="3" t="s">
        <v>150</v>
      </c>
      <c r="Y49" s="3" t="s">
        <v>148</v>
      </c>
      <c r="Z49" s="3">
        <v>0</v>
      </c>
      <c r="AA49" s="3">
        <v>0</v>
      </c>
      <c r="AC49" s="98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.75" thickBot="1">
      <c r="A50" s="283" t="s">
        <v>68</v>
      </c>
      <c r="B50" s="284"/>
      <c r="C50" s="98">
        <v>25791</v>
      </c>
      <c r="D50" s="3">
        <v>332779</v>
      </c>
      <c r="E50" s="3">
        <v>17140</v>
      </c>
      <c r="F50" s="3">
        <v>375710</v>
      </c>
      <c r="G50" s="3">
        <v>70357</v>
      </c>
      <c r="H50" s="115">
        <v>0</v>
      </c>
      <c r="I50" s="114">
        <v>11156425.715172824</v>
      </c>
      <c r="J50" s="3">
        <v>3220298.6661724979</v>
      </c>
      <c r="K50" s="3">
        <v>2994035.8305641185</v>
      </c>
      <c r="L50" s="3">
        <v>2978166.5532927057</v>
      </c>
      <c r="M50" s="3">
        <v>3765558.5990000009</v>
      </c>
      <c r="N50" s="3">
        <v>9737760.982856825</v>
      </c>
      <c r="O50" s="3">
        <v>2973435.5447505978</v>
      </c>
      <c r="P50" s="3">
        <v>9570485.8717252053</v>
      </c>
      <c r="Q50" s="3">
        <v>7162797.0518411044</v>
      </c>
      <c r="R50" s="114">
        <v>2402998.4843037119</v>
      </c>
      <c r="S50" s="114">
        <v>1055582.9887322544</v>
      </c>
      <c r="T50" s="114">
        <v>5117863.3346478576</v>
      </c>
      <c r="U50" s="114">
        <v>8576444.8076838236</v>
      </c>
      <c r="V50" s="114">
        <v>1466558.7893037118</v>
      </c>
      <c r="W50" s="114">
        <v>555671.70873225306</v>
      </c>
      <c r="X50" s="114">
        <v>4495080.8746478576</v>
      </c>
      <c r="Y50" s="114">
        <v>6517311.3726838231</v>
      </c>
      <c r="Z50" s="114">
        <v>7426381.3499602629</v>
      </c>
      <c r="AA50" s="114">
        <v>4868876.254960265</v>
      </c>
      <c r="AC50" s="98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</row>
    <row r="51" spans="1:38" s="120" customFormat="1">
      <c r="A51" s="116"/>
      <c r="B51" s="116"/>
      <c r="C51" s="116"/>
      <c r="D51" s="116"/>
      <c r="E51" s="116"/>
      <c r="F51" s="117"/>
      <c r="G51" s="117"/>
      <c r="H51" s="116"/>
      <c r="I51" s="119"/>
      <c r="J51" s="119"/>
      <c r="N51" s="123"/>
      <c r="O51" s="123"/>
      <c r="P51" s="121"/>
      <c r="Q51" s="121"/>
      <c r="U51" s="122"/>
      <c r="V51" s="122"/>
      <c r="W51" s="122"/>
      <c r="X51" s="122"/>
      <c r="Y51" s="191"/>
      <c r="Z51" s="122"/>
      <c r="AA51" s="122"/>
    </row>
    <row r="52" spans="1:38" s="120" customFormat="1">
      <c r="A52" s="116"/>
      <c r="B52" s="116"/>
      <c r="C52" s="116"/>
      <c r="D52" s="116"/>
      <c r="E52" s="116"/>
      <c r="F52" s="118"/>
      <c r="G52" s="116"/>
      <c r="H52" s="116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</row>
    <row r="53" spans="1:38">
      <c r="A53"/>
      <c r="B53"/>
      <c r="C53"/>
      <c r="D53"/>
      <c r="E53"/>
      <c r="F53" s="189"/>
      <c r="G53"/>
      <c r="H53"/>
      <c r="I53" s="65"/>
      <c r="J53" s="65"/>
      <c r="N53" s="65"/>
    </row>
    <row r="54" spans="1:38">
      <c r="A54"/>
      <c r="B54"/>
      <c r="C54"/>
      <c r="D54"/>
      <c r="E54"/>
      <c r="F54" s="190"/>
      <c r="G54"/>
      <c r="H54"/>
      <c r="I54" s="192"/>
      <c r="N54" s="65"/>
      <c r="Y54" s="71"/>
    </row>
    <row r="55" spans="1:38">
      <c r="A55"/>
      <c r="B55"/>
      <c r="C55"/>
      <c r="D55"/>
      <c r="E55"/>
      <c r="F55" s="190"/>
      <c r="G55"/>
      <c r="H55" s="190"/>
      <c r="Y55" s="65"/>
    </row>
    <row r="56" spans="1:38">
      <c r="A56"/>
      <c r="B56"/>
      <c r="C56"/>
      <c r="D56"/>
      <c r="E56"/>
      <c r="F56" s="190"/>
      <c r="G56"/>
      <c r="H56"/>
      <c r="Y56" s="65"/>
    </row>
    <row r="57" spans="1:38">
      <c r="A57"/>
      <c r="B57"/>
      <c r="C57"/>
      <c r="D57"/>
      <c r="E57"/>
      <c r="F57"/>
      <c r="G57"/>
      <c r="H57"/>
    </row>
    <row r="58" spans="1:38">
      <c r="A58"/>
      <c r="B58"/>
      <c r="C58"/>
      <c r="D58"/>
      <c r="E58"/>
      <c r="F58"/>
      <c r="G58"/>
      <c r="H58"/>
    </row>
  </sheetData>
  <mergeCells count="37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AA9:AA10"/>
    <mergeCell ref="R8:Y8"/>
    <mergeCell ref="V9:Y9"/>
    <mergeCell ref="H8:H10"/>
    <mergeCell ref="I8:J8"/>
    <mergeCell ref="I9:I10"/>
    <mergeCell ref="J9:J10"/>
    <mergeCell ref="K8:O8"/>
    <mergeCell ref="K9:N9"/>
    <mergeCell ref="A8:A10"/>
    <mergeCell ref="B8:B10"/>
    <mergeCell ref="C9:F9"/>
    <mergeCell ref="C8:G8"/>
    <mergeCell ref="P8:Q8"/>
    <mergeCell ref="P9:P10"/>
    <mergeCell ref="Q9:Q10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Maia Khelashvili</cp:lastModifiedBy>
  <cp:lastPrinted>2017-10-18T12:38:28Z</cp:lastPrinted>
  <dcterms:created xsi:type="dcterms:W3CDTF">1996-10-14T23:33:28Z</dcterms:created>
  <dcterms:modified xsi:type="dcterms:W3CDTF">2020-11-13T10:46:39Z</dcterms:modified>
</cp:coreProperties>
</file>